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3705" activeTab="0"/>
  </bookViews>
  <sheets>
    <sheet name="1 Descriptive" sheetId="1" r:id="rId1"/>
    <sheet name="2 Probability" sheetId="2" r:id="rId2"/>
    <sheet name="3 Inferential 1" sheetId="3" r:id="rId3"/>
    <sheet name="4 Inferential 2" sheetId="4" r:id="rId4"/>
    <sheet name="5 Corr-Reg" sheetId="5" r:id="rId5"/>
  </sheets>
  <definedNames>
    <definedName name="_xlnm.Print_Area" localSheetId="0">'1 Descriptive'!$A$1:$A$26</definedName>
    <definedName name="_xlnm.Print_Area" localSheetId="1">'2 Probability'!$A$151:$E$168</definedName>
    <definedName name="_xlnm.Print_Area" localSheetId="2">'3 Inferential 1'!$A$52:$G$92</definedName>
    <definedName name="_xlnm.Print_Area" localSheetId="3">'4 Inferential 2'!$A$128:$H$167</definedName>
    <definedName name="_xlnm.Print_Area" localSheetId="4">'5 Corr-Reg'!$A$52:$H$88</definedName>
  </definedNames>
  <calcPr fullCalcOnLoad="1"/>
</workbook>
</file>

<file path=xl/sharedStrings.xml><?xml version="1.0" encoding="utf-8"?>
<sst xmlns="http://schemas.openxmlformats.org/spreadsheetml/2006/main" count="480" uniqueCount="339">
  <si>
    <t>Assume normally distributed populations with unknown standard</t>
  </si>
  <si>
    <t>Sales</t>
  </si>
  <si>
    <t>Before</t>
  </si>
  <si>
    <t>After</t>
  </si>
  <si>
    <t>4) Four people were given extensive sales training. Test whether</t>
  </si>
  <si>
    <t>t-Test: Paired Two Sample for Means</t>
  </si>
  <si>
    <t>Variance</t>
  </si>
  <si>
    <t>Observations</t>
  </si>
  <si>
    <t>Pearson Correlation</t>
  </si>
  <si>
    <t>df</t>
  </si>
  <si>
    <t>t Stat</t>
  </si>
  <si>
    <t>P(T&lt;=t) one-tail</t>
  </si>
  <si>
    <t>t Critical one-tail</t>
  </si>
  <si>
    <t>P(T&lt;=t) two-tail</t>
  </si>
  <si>
    <t>t Critical two-tail</t>
  </si>
  <si>
    <r>
      <t>The null hypothesis is rejected</t>
    </r>
    <r>
      <rPr>
        <sz val="10"/>
        <rFont val="Arial"/>
        <family val="0"/>
      </rPr>
      <t xml:space="preserve"> as the t-value from the data</t>
    </r>
  </si>
  <si>
    <t>Quick's Answers:</t>
  </si>
  <si>
    <t xml:space="preserve">of -4.243 is beyond the t critical value of -2.353. Training </t>
  </si>
  <si>
    <t>increased employee sales performance.</t>
  </si>
  <si>
    <t>Additional Practice Problems are located on 5 sheets.</t>
  </si>
  <si>
    <r>
      <t>Sheet 2</t>
    </r>
    <r>
      <rPr>
        <b/>
        <sz val="10"/>
        <rFont val="Arial"/>
        <family val="2"/>
      </rPr>
      <t xml:space="preserve"> Probability Test</t>
    </r>
  </si>
  <si>
    <r>
      <t xml:space="preserve">Sheet 3 </t>
    </r>
    <r>
      <rPr>
        <b/>
        <sz val="10"/>
        <rFont val="Arial"/>
        <family val="2"/>
      </rPr>
      <t>Inferential Statistics Part 1 Test</t>
    </r>
  </si>
  <si>
    <r>
      <t xml:space="preserve">Sheet 4 </t>
    </r>
    <r>
      <rPr>
        <b/>
        <sz val="10"/>
        <rFont val="Arial"/>
        <family val="2"/>
      </rPr>
      <t>Inferential Statistics Part 2 Test</t>
    </r>
  </si>
  <si>
    <r>
      <t xml:space="preserve">Sheet 5 </t>
    </r>
    <r>
      <rPr>
        <b/>
        <sz val="10"/>
        <rFont val="Arial"/>
        <family val="2"/>
      </rPr>
      <t>Correlation and Regression Test</t>
    </r>
  </si>
  <si>
    <r>
      <t xml:space="preserve">practice calculating statistics using </t>
    </r>
    <r>
      <rPr>
        <b/>
        <sz val="10"/>
        <rFont val="Arial"/>
        <family val="2"/>
      </rPr>
      <t>Microsoft (TM) Excel</t>
    </r>
    <r>
      <rPr>
        <sz val="10"/>
        <rFont val="Arial"/>
        <family val="0"/>
      </rPr>
      <t>.</t>
    </r>
  </si>
  <si>
    <t>Problems, data sets, and key answers are provided. Directions</t>
  </si>
  <si>
    <t>Problems, with slight modifications, and data sets have been</t>
  </si>
  <si>
    <r>
      <t>Copyright laws</t>
    </r>
    <r>
      <rPr>
        <sz val="10"/>
        <rFont val="Arial"/>
        <family val="2"/>
      </rPr>
      <t xml:space="preserve"> prohibit the reproduction and transmission of this</t>
    </r>
  </si>
  <si>
    <t xml:space="preserve">material or any portion of this material in any form and by any means </t>
  </si>
  <si>
    <t>Disks may be copied for educational purposes for a reasonable fee.</t>
  </si>
  <si>
    <t>Contact Walter Antoniotti at 1-800-253-6595.</t>
  </si>
  <si>
    <t>Additional Practice Problems 2</t>
  </si>
  <si>
    <r>
      <t xml:space="preserve">taken from the Tests of </t>
    </r>
    <r>
      <rPr>
        <b/>
        <sz val="10"/>
        <rFont val="Arial"/>
        <family val="2"/>
      </rPr>
      <t>Statistics</t>
    </r>
    <r>
      <rPr>
        <sz val="10"/>
        <rFont val="Arial"/>
        <family val="0"/>
      </rPr>
      <t xml:space="preserve"> (ISBN 0963277251) of </t>
    </r>
  </si>
  <si>
    <r>
      <t xml:space="preserve">Sheet 1 </t>
    </r>
    <r>
      <rPr>
        <b/>
        <sz val="10"/>
        <rFont val="Arial"/>
        <family val="2"/>
      </rPr>
      <t>Descriptive Statistics Test</t>
    </r>
  </si>
  <si>
    <t xml:space="preserve">and Cumulative Relative Frequency Distribution with the first class </t>
  </si>
  <si>
    <t>having class limits of 50 - 59 and the remaining classes of equal width.</t>
  </si>
  <si>
    <t>Data</t>
  </si>
  <si>
    <t>Range</t>
  </si>
  <si>
    <t>bins</t>
  </si>
  <si>
    <t>1A) Make an array and calculate a range for this data.</t>
  </si>
  <si>
    <t>E) Standard Deviation</t>
  </si>
  <si>
    <t>2) Use this sample data when calculating the following statistics.</t>
  </si>
  <si>
    <t xml:space="preserve">Data 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</si>
  <si>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</si>
  <si>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</si>
  <si>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</si>
  <si>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</si>
  <si>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</si>
  <si>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</si>
  <si>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</si>
  <si>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</si>
  <si>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Minimum</t>
  </si>
  <si>
    <t>Maximum</t>
  </si>
  <si>
    <t>Sum</t>
  </si>
  <si>
    <t>Count</t>
  </si>
  <si>
    <t>1) Average hours worked by manufacturing workers is</t>
  </si>
  <si>
    <t>Test 1 on Descriptive Statistics</t>
  </si>
  <si>
    <t>S D</t>
  </si>
  <si>
    <t>Z</t>
  </si>
  <si>
    <r>
      <t xml:space="preserve">       </t>
    </r>
    <r>
      <rPr>
        <b/>
        <sz val="9"/>
        <rFont val="Arial"/>
        <family val="2"/>
      </rPr>
      <t xml:space="preserve">        </t>
    </r>
  </si>
  <si>
    <r>
      <t xml:space="preserve">       </t>
    </r>
    <r>
      <rPr>
        <b/>
        <sz val="9"/>
        <rFont val="Arial"/>
        <family val="2"/>
      </rPr>
      <t xml:space="preserve">          </t>
    </r>
  </si>
  <si>
    <r>
      <t>Quick's Answers</t>
    </r>
    <r>
      <rPr>
        <sz val="10"/>
        <rFont val="Arial"/>
        <family val="0"/>
      </rPr>
      <t>:</t>
    </r>
  </si>
  <si>
    <t>z</t>
  </si>
  <si>
    <t>St  Dev</t>
  </si>
  <si>
    <t>LL</t>
  </si>
  <si>
    <t>UL</t>
  </si>
  <si>
    <t>mean of 15 hours per week and a standard deviation of 3 hours.</t>
  </si>
  <si>
    <t>A) How many hours must be spent studying to be in the top 1%</t>
  </si>
  <si>
    <t>of the students attending State University?</t>
  </si>
  <si>
    <t>99th %</t>
  </si>
  <si>
    <t>B) Calculate the fourth decile.</t>
  </si>
  <si>
    <t>x</t>
  </si>
  <si>
    <t>p(x)</t>
  </si>
  <si>
    <t>Cumm Pr</t>
  </si>
  <si>
    <t>C) State the entire probability distribution.</t>
  </si>
  <si>
    <t xml:space="preserve">to have approximately 5% defective parts. Assuming a Binomial </t>
  </si>
  <si>
    <t>average refreshment spending of $7.60.  The standard deviation for the</t>
  </si>
  <si>
    <t xml:space="preserve">HW,95% </t>
  </si>
  <si>
    <t>population is $2.10.  Calculate the 95% and 98% confidence interval for</t>
  </si>
  <si>
    <t xml:space="preserve">average refreshment spending by fans attending this game. </t>
  </si>
  <si>
    <t xml:space="preserve">HW,98% </t>
  </si>
  <si>
    <t xml:space="preserve"> P(41.75 hours &lt; = x &lt; 42 hours) =</t>
  </si>
  <si>
    <t>C) P(41.75  hours &lt; = x &lt; 42 hours)</t>
  </si>
  <si>
    <t>A) P(41 hours &lt; = x &lt; 42.5 hours)</t>
  </si>
  <si>
    <t>P(39.5 hours &lt; = x &lt; 42.5 hours) =</t>
  </si>
  <si>
    <t>P(x &lt; = 1) =</t>
  </si>
  <si>
    <t>A) Top 1% is &gt; = 22 hours</t>
  </si>
  <si>
    <t>in column C and D.</t>
  </si>
  <si>
    <t xml:space="preserve">Do your calculations </t>
  </si>
  <si>
    <t>Spend</t>
  </si>
  <si>
    <t>Range =</t>
  </si>
  <si>
    <t>revealed average refreshment spending of $7.60.  The population</t>
  </si>
  <si>
    <t xml:space="preserve">standard deviation was $2.10.  The makers of Dud beer will not </t>
  </si>
  <si>
    <t>distribute their product to a ballpark unless it is possible that the</t>
  </si>
  <si>
    <t>hypothesized</t>
  </si>
  <si>
    <t>population mean</t>
  </si>
  <si>
    <t>alpha</t>
  </si>
  <si>
    <t>sample mean</t>
  </si>
  <si>
    <t>sample standard</t>
  </si>
  <si>
    <t>deviation</t>
  </si>
  <si>
    <t>count</t>
  </si>
  <si>
    <t xml:space="preserve">z from data </t>
  </si>
  <si>
    <r>
      <t>We fail to reject</t>
    </r>
    <r>
      <rPr>
        <sz val="10"/>
        <rFont val="Arial"/>
        <family val="0"/>
      </rPr>
      <t xml:space="preserve"> the null hypothesis because z from the data,   </t>
    </r>
  </si>
  <si>
    <t>critical value for z</t>
  </si>
  <si>
    <t xml:space="preserve">1) A sample of 36 out of 25,000 baseball fans attending a game </t>
  </si>
  <si>
    <t xml:space="preserve">3) ABC Company is questioning whether the quality of material </t>
  </si>
  <si>
    <t>coming from the company's three suppliers has something to do</t>
  </si>
  <si>
    <t>20 production runs for each supplier were counted.  Using a .05</t>
  </si>
  <si>
    <t>level of significance, determine whether the number of defects and</t>
  </si>
  <si>
    <t xml:space="preserve">with the number of defective products.  The number of defects from </t>
  </si>
  <si>
    <t>Co 2</t>
  </si>
  <si>
    <t>Co 1</t>
  </si>
  <si>
    <t>Co 3</t>
  </si>
  <si>
    <t>High Defects</t>
  </si>
  <si>
    <t>Low Defects</t>
  </si>
  <si>
    <t>Totals</t>
  </si>
  <si>
    <t xml:space="preserve">            Observed Outcomes</t>
  </si>
  <si>
    <t xml:space="preserve">         Suppliers</t>
  </si>
  <si>
    <t>p-value</t>
  </si>
  <si>
    <t>Materials Suppliers</t>
  </si>
  <si>
    <t xml:space="preserve">their sales performance improved using a .05 level of significance.  </t>
  </si>
  <si>
    <t>Store A</t>
  </si>
  <si>
    <t>Store B</t>
  </si>
  <si>
    <t>z-Test: Two Sample for Means</t>
  </si>
  <si>
    <t>Known Variance</t>
  </si>
  <si>
    <t>P(Z&lt;=z) one-tail</t>
  </si>
  <si>
    <t>z Critical one-tail</t>
  </si>
  <si>
    <t>P(Z&lt;=z) two-tail</t>
  </si>
  <si>
    <t>z Critical two-tail</t>
  </si>
  <si>
    <t xml:space="preserve">seconds and a standard deviation of 8 seconds.  A sample of 49 </t>
  </si>
  <si>
    <t>7) Samples of 10 taken in 1985 and 1995 revealed the average time</t>
  </si>
  <si>
    <t xml:space="preserve">people spend grocery shopping decreased from 18 minutes to 14 </t>
  </si>
  <si>
    <t>F-Test Two-Sample for Variances</t>
  </si>
  <si>
    <t>F</t>
  </si>
  <si>
    <t>P(F&lt;=f) one-tail</t>
  </si>
  <si>
    <t>F Critical one-tail</t>
  </si>
  <si>
    <r>
      <t xml:space="preserve">Accept the null hypothesis </t>
    </r>
    <r>
      <rPr>
        <sz val="10"/>
        <rFont val="Arial"/>
        <family val="0"/>
      </rPr>
      <t>as the F-value from the data of</t>
    </r>
  </si>
  <si>
    <t>same.</t>
  </si>
  <si>
    <r>
      <t>Note</t>
    </r>
    <r>
      <rPr>
        <sz val="10"/>
        <rFont val="Arial"/>
        <family val="0"/>
      </rPr>
      <t>: Because Excel assumes one-tail, enter .05 for alpha.</t>
    </r>
  </si>
  <si>
    <t>Employee Efficiency Rating</t>
  </si>
  <si>
    <t>Method 1</t>
  </si>
  <si>
    <t>Method 2</t>
  </si>
  <si>
    <t>Method 3</t>
  </si>
  <si>
    <t>Anova: Single Factor</t>
  </si>
  <si>
    <t>SUMMARY</t>
  </si>
  <si>
    <t>Groups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</si>
  <si>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</si>
  <si>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</si>
  <si>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</si>
  <si>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</si>
  <si>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</si>
  <si>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</si>
  <si>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</si>
  <si>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</si>
  <si>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</si>
  <si>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</si>
  <si>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r>
      <t xml:space="preserve">Reject the null hypothesis </t>
    </r>
    <r>
      <rPr>
        <sz val="10"/>
        <rFont val="Arial"/>
        <family val="0"/>
      </rPr>
      <t>as the F-value from the data of</t>
    </r>
  </si>
  <si>
    <t>the null hypothesis.</t>
  </si>
  <si>
    <t>5.77 is beyond the F critical value of 4.26. The mean efficiency</t>
  </si>
  <si>
    <t>of employees differs for the 3 methods.</t>
  </si>
  <si>
    <r>
      <t>Note</t>
    </r>
    <r>
      <rPr>
        <sz val="10"/>
        <rFont val="Arial"/>
        <family val="0"/>
      </rPr>
      <t xml:space="preserve"> the p-value of 0.024 is below .05 indicating rejection of </t>
    </r>
  </si>
  <si>
    <t xml:space="preserve">that the difference in average efficiency of Department 1 (6.0) and </t>
  </si>
  <si>
    <r>
      <t>The Quick Notes Learning System (TM)</t>
    </r>
    <r>
      <rPr>
        <sz val="10"/>
        <rFont val="Arial"/>
        <family val="0"/>
      </rPr>
      <t xml:space="preserve"> series. In that book a </t>
    </r>
  </si>
  <si>
    <t>st error of mean</t>
  </si>
  <si>
    <t>Hypothesized Difference</t>
  </si>
  <si>
    <t>Var</t>
  </si>
  <si>
    <t>2) coefficient of correlation</t>
  </si>
  <si>
    <t>3) coefficient of determination</t>
  </si>
  <si>
    <t>4) coefficient of nondetermination</t>
  </si>
  <si>
    <t>6) .05 level of significance test for slope being 0</t>
  </si>
  <si>
    <t>7) regression equation</t>
  </si>
  <si>
    <t>1) Answer the following questions using this data that was gathered</t>
  </si>
  <si>
    <t xml:space="preserve">to determine whether research and development expenditures </t>
  </si>
  <si>
    <t>Begin scatter in B20 and your calculations in B30.</t>
  </si>
  <si>
    <t>affect profit. Figures are in millions of dollars.</t>
  </si>
  <si>
    <t xml:space="preserve">Profit </t>
  </si>
  <si>
    <t xml:space="preserve">R&amp;D </t>
  </si>
  <si>
    <t>Regression Statistics</t>
  </si>
  <si>
    <t>Multiple R</t>
  </si>
  <si>
    <t>R Square</t>
  </si>
  <si>
    <t>Adjusted R Square</t>
  </si>
  <si>
    <t>Regression</t>
  </si>
  <si>
    <t>Residual</t>
  </si>
  <si>
    <t>Intercept</t>
  </si>
  <si>
    <t>Significance F</t>
  </si>
  <si>
    <t>Lower 95%</t>
  </si>
  <si>
    <t>Upper 95%</t>
  </si>
  <si>
    <r>
      <t>R-Squared</t>
    </r>
    <r>
      <rPr>
        <sz val="10"/>
        <rFont val="Arial"/>
        <family val="0"/>
      </rPr>
      <t xml:space="preserve">, 0.784 is the coefficient of determination. </t>
    </r>
  </si>
  <si>
    <t xml:space="preserve">It shows that 78.4% of the variability of profit is </t>
  </si>
  <si>
    <r>
      <t>Coefficient of nondetermination</t>
    </r>
    <r>
      <rPr>
        <sz val="10"/>
        <rFont val="Arial"/>
        <family val="0"/>
      </rPr>
      <t xml:space="preserve">, 1 - R-Squared, is </t>
    </r>
  </si>
  <si>
    <t xml:space="preserve">accounted for by R&amp;D variability. </t>
  </si>
  <si>
    <t>in profit is not accounted for by R&amp;D variability.</t>
  </si>
  <si>
    <r>
      <t>Standard error</t>
    </r>
    <r>
      <rPr>
        <sz val="10"/>
        <rFont val="Arial"/>
        <family val="0"/>
      </rPr>
      <t xml:space="preserve"> of 9.543641 indicates the average error </t>
    </r>
  </si>
  <si>
    <t>in predicting profit is $9,543,641.</t>
  </si>
  <si>
    <r>
      <t>Anova</t>
    </r>
    <r>
      <rPr>
        <sz val="10"/>
        <rFont val="Arial"/>
        <family val="0"/>
      </rPr>
      <t xml:space="preserve"> p-value of 0.019 is below the .05 level of </t>
    </r>
  </si>
  <si>
    <r>
      <t>Intercept coefficient</t>
    </r>
    <r>
      <rPr>
        <sz val="10"/>
        <rFont val="Arial"/>
        <family val="2"/>
      </rPr>
      <t xml:space="preserve"> of 13.5</t>
    </r>
    <r>
      <rPr>
        <sz val="10"/>
        <rFont val="Arial"/>
        <family val="0"/>
      </rPr>
      <t xml:space="preserve"> is the y-intercept.</t>
    </r>
  </si>
  <si>
    <r>
      <t>R&amp;D coefficient</t>
    </r>
    <r>
      <rPr>
        <sz val="10"/>
        <rFont val="Arial"/>
        <family val="0"/>
      </rPr>
      <t xml:space="preserve"> of  6.54 is the slope.</t>
    </r>
  </si>
  <si>
    <r>
      <t>Regression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equation</t>
    </r>
    <r>
      <rPr>
        <sz val="10"/>
        <rFont val="Arial"/>
        <family val="0"/>
      </rPr>
      <t xml:space="preserve"> is Y.x = 13.5 + 6.54x.</t>
    </r>
  </si>
  <si>
    <t>8) expected profit for R&amp;D of $8,000,000.</t>
  </si>
  <si>
    <t>St Err</t>
  </si>
  <si>
    <t>Regression of R&amp;D and Profit</t>
  </si>
  <si>
    <t>1) scatter diagram with R&amp;D the independent variable</t>
  </si>
  <si>
    <t>5) average error for predicting profit</t>
  </si>
  <si>
    <r>
      <t>Multiple R</t>
    </r>
    <r>
      <rPr>
        <sz val="10"/>
        <rFont val="Arial"/>
        <family val="0"/>
      </rPr>
      <t>, the coefficient of correlation of 0.885 is high.</t>
    </r>
  </si>
  <si>
    <t xml:space="preserve">1 - .78357 = 0.21643. It shows that 21.6% of the variability  </t>
  </si>
  <si>
    <t>the slope could be zero.</t>
  </si>
  <si>
    <t xml:space="preserve">significance so we reject the null hypothesis that </t>
  </si>
  <si>
    <t xml:space="preserve">Problem numbers are from The Quick Notes Learning </t>
  </si>
  <si>
    <t>System (TM) for Statistics, ISBN 0-9632772-5-1.</t>
  </si>
  <si>
    <t>Not all the problems will be done with Excel.</t>
  </si>
  <si>
    <t>the .01 level of significance whether this ballpark qualifies to</t>
  </si>
  <si>
    <r>
      <t xml:space="preserve">receive Dud beer. </t>
    </r>
    <r>
      <rPr>
        <b/>
        <sz val="10"/>
        <rFont val="Arial"/>
        <family val="2"/>
      </rPr>
      <t>See cell A8 of sheet 7 for directions</t>
    </r>
    <r>
      <rPr>
        <sz val="10"/>
        <rFont val="Arial"/>
        <family val="2"/>
      </rPr>
      <t>.</t>
    </r>
  </si>
  <si>
    <r>
      <t>negative 1.143, is not beyond the critical value for z of - 2.326.</t>
    </r>
    <r>
      <rPr>
        <b/>
        <sz val="10"/>
        <rFont val="Arial"/>
        <family val="2"/>
      </rPr>
      <t xml:space="preserve"> </t>
    </r>
  </si>
  <si>
    <t>the company supplying materials are related (dependent).</t>
  </si>
  <si>
    <t xml:space="preserve">average time to serve customers at two of their stores.  A sample </t>
  </si>
  <si>
    <t xml:space="preserve">seconds and a standard deviation of 7 seconds.  Test at the .02 </t>
  </si>
  <si>
    <t xml:space="preserve">level of significance whether the mean time to wait on customers </t>
  </si>
  <si>
    <r>
      <t>Results</t>
    </r>
    <r>
      <rPr>
        <sz val="10"/>
        <rFont val="Arial"/>
        <family val="0"/>
      </rPr>
      <t>: The z from the data of 2.89 is beyond the critical value of</t>
    </r>
  </si>
  <si>
    <t>Waiting time differs.</t>
  </si>
  <si>
    <r>
      <t>Note</t>
    </r>
    <r>
      <rPr>
        <sz val="10"/>
        <rFont val="Arial"/>
        <family val="0"/>
      </rPr>
      <t xml:space="preserve"> that 2.89 is also beyond 2.05, the critical value for a one-tail</t>
    </r>
  </si>
  <si>
    <r>
      <t>Note</t>
    </r>
    <r>
      <rPr>
        <sz val="10"/>
        <rFont val="Arial"/>
        <family val="0"/>
      </rPr>
      <t xml:space="preserve"> that the p-values of  0.0019 from one-tail and 2 X 0.0019 =</t>
    </r>
  </si>
  <si>
    <t xml:space="preserve">0.0039 for two-tails are both lower than alpha of .02. This means </t>
  </si>
  <si>
    <t xml:space="preserve">the difference between these means is large and the tail or tails are  </t>
  </si>
  <si>
    <t>small relative to the alpha of .02.</t>
  </si>
  <si>
    <t>1.58 is not beyond the F critical value of 3.18. Variance is the</t>
  </si>
  <si>
    <r>
      <t>5) Owners of the</t>
    </r>
    <r>
      <rPr>
        <b/>
        <sz val="10"/>
        <rFont val="Arial"/>
        <family val="2"/>
      </rPr>
      <t xml:space="preserve"> Quick Chow Restaurant </t>
    </r>
    <r>
      <rPr>
        <sz val="10"/>
        <rFont val="Arial"/>
        <family val="0"/>
      </rPr>
      <t xml:space="preserve">are concerned about the </t>
    </r>
  </si>
  <si>
    <t>In said book, sample pages of which may be viewed at</t>
  </si>
  <si>
    <t xml:space="preserve">www.businessbookmall.com, a number of nonparametric tests are </t>
  </si>
  <si>
    <t xml:space="preserve">second part of this question proved at the .01 level of significance </t>
  </si>
  <si>
    <t xml:space="preserve">Department 3 (8.5) could be zero at the .01 level of significance. </t>
  </si>
  <si>
    <t>Hours</t>
  </si>
  <si>
    <t>(P&lt;Hours) =</t>
  </si>
  <si>
    <t>(P&lt;Hours)</t>
  </si>
  <si>
    <t>See cell A74 of sheet 5 for directions.</t>
  </si>
  <si>
    <t>probability distribution, determine the following:</t>
  </si>
  <si>
    <t>15) A sample of 36 out of 25,000 baseball fans attending a game revealed</t>
  </si>
  <si>
    <t>Test 2 Probability</t>
  </si>
  <si>
    <t>128 will stop for a snack between 11:10 PM and 11:20 PM.  The Poisson</t>
  </si>
  <si>
    <r>
      <t>Quick's Answer</t>
    </r>
    <r>
      <rPr>
        <sz val="10"/>
        <rFont val="Arial"/>
        <family val="0"/>
      </rPr>
      <t>:</t>
    </r>
  </si>
  <si>
    <t>These practice problems are for those wanting additional</t>
  </si>
  <si>
    <r>
      <t>without written permission of</t>
    </r>
    <r>
      <rPr>
        <b/>
        <sz val="10"/>
        <rFont val="Arial"/>
        <family val="2"/>
      </rPr>
      <t xml:space="preserve"> 21st Century Learning Products</t>
    </r>
    <r>
      <rPr>
        <sz val="10"/>
        <rFont val="Arial"/>
        <family val="2"/>
      </rPr>
      <t>.</t>
    </r>
  </si>
  <si>
    <t>A) Mean</t>
  </si>
  <si>
    <t>B) Median</t>
  </si>
  <si>
    <t>C) Mode</t>
  </si>
  <si>
    <t>D) Variance</t>
  </si>
  <si>
    <t xml:space="preserve">normally distributed with a mean of 41 hours and a                                                 </t>
  </si>
  <si>
    <t>standard deviation of .5 hours.</t>
  </si>
  <si>
    <t>P(41 hours &lt; = x &lt; 42.5 hours) =</t>
  </si>
  <si>
    <t>D) P(39.5 hours &lt; = x &lt; 42.5 hours)</t>
  </si>
  <si>
    <t>A) P(41 hours &lt; =x &lt; 42.5 hours) = 0.4987</t>
  </si>
  <si>
    <t>C) P(41.75 &lt; = x &lt; 42 hours) = 0.0440</t>
  </si>
  <si>
    <t xml:space="preserve">2) Study time at State University is normally distributed with a </t>
  </si>
  <si>
    <t>Problems 3 - 10 of Statistics will not be done with Excel.</t>
  </si>
  <si>
    <r>
      <t>Quick's Answers</t>
    </r>
    <r>
      <rPr>
        <sz val="10"/>
        <rFont val="Arial"/>
        <family val="2"/>
      </rPr>
      <t>:</t>
    </r>
  </si>
  <si>
    <t>A) The probability of no defective parts = 0.735.</t>
  </si>
  <si>
    <t>B) The probability of at least 2 defective parts = 1 - 0967226 = 0.032774.</t>
  </si>
  <si>
    <t>D) The probability of two defective parts = 0.0305.</t>
  </si>
  <si>
    <t>A) The probability of no defective parts.</t>
  </si>
  <si>
    <t>B) The probability of at least 2 defective parts.</t>
  </si>
  <si>
    <t>D) The probability of two defective parts.</t>
  </si>
  <si>
    <t>12) Approximately 4% of the estimated 100 travelers driving on Route</t>
  </si>
  <si>
    <t xml:space="preserve">population mean is four for this problem?  Determine the probability that </t>
  </si>
  <si>
    <t>approximation to the binomial distribution is appropriate and the</t>
  </si>
  <si>
    <t xml:space="preserve">less than 2 travelers will stop for a snack. </t>
  </si>
  <si>
    <t xml:space="preserve">P(x &lt; = 1) = </t>
  </si>
  <si>
    <t>Problems 13 - 14 of Statistics will not be done with Excel.</t>
  </si>
  <si>
    <t>Test 3 on Inferential Statistics</t>
  </si>
  <si>
    <t xml:space="preserve">average fan spends at least $8.00 on refreshments. Determine at </t>
  </si>
  <si>
    <t>Problems 2 of Statistics will not be done with Excel.</t>
  </si>
  <si>
    <t xml:space="preserve">             Observed Outcomes</t>
  </si>
  <si>
    <t>there is enough of a difference between the observed frequency</t>
  </si>
  <si>
    <r>
      <t xml:space="preserve">and the expected frequency to reject </t>
    </r>
    <r>
      <rPr>
        <b/>
        <sz val="10"/>
        <rFont val="Arial"/>
        <family val="2"/>
      </rPr>
      <t>the null hypothesis</t>
    </r>
    <r>
      <rPr>
        <sz val="10"/>
        <rFont val="Arial"/>
        <family val="2"/>
      </rPr>
      <t>.</t>
    </r>
  </si>
  <si>
    <r>
      <t xml:space="preserve">.05 level of significance. </t>
    </r>
  </si>
  <si>
    <t xml:space="preserve">Defects and materials suppliers are not independent at the </t>
  </si>
  <si>
    <t>test so store A is slower than store B.</t>
  </si>
  <si>
    <t>Problems 6 of Statistics will not be done with Excel.</t>
  </si>
  <si>
    <t>minutes. Respective standard deviations were 5 minutes and 4</t>
  </si>
  <si>
    <t>Problems 8 of Statistics will not be done with Excel.</t>
  </si>
  <si>
    <r>
      <t xml:space="preserve">These test questions came from </t>
    </r>
    <r>
      <rPr>
        <b/>
        <sz val="10"/>
        <rFont val="Arial"/>
        <family val="2"/>
      </rPr>
      <t xml:space="preserve">Statistics </t>
    </r>
    <r>
      <rPr>
        <sz val="10"/>
        <rFont val="Arial"/>
        <family val="2"/>
      </rPr>
      <t>(ISBN 0963277251) of</t>
    </r>
  </si>
  <si>
    <t xml:space="preserve">covered by the Inferential Statistics Test. </t>
  </si>
  <si>
    <t>Begin your calculations in cell B72.</t>
  </si>
  <si>
    <t>Test 4 on Correlation and Regression</t>
  </si>
  <si>
    <t>Coef</t>
  </si>
  <si>
    <r>
      <t>Expected profit</t>
    </r>
    <r>
      <rPr>
        <sz val="10"/>
        <rFont val="Arial"/>
        <family val="2"/>
      </rPr>
      <t xml:space="preserve"> for R &amp; D of $8,000,000 is</t>
    </r>
  </si>
  <si>
    <t>See cell A7 of sheet 11 for directions.</t>
  </si>
  <si>
    <t xml:space="preserve">1B) Using this data, make a 4-class Frequency Distribution, Histogram,  </t>
  </si>
  <si>
    <r>
      <t>Answers</t>
    </r>
    <r>
      <rPr>
        <sz val="10"/>
        <rFont val="Arial"/>
        <family val="0"/>
      </rPr>
      <t>: Range is 84 - 53 = 31 and bins are 59, 69, 79, and 89.</t>
    </r>
  </si>
  <si>
    <t>D) P(39.5 &lt; = x &lt; 42 hours) = 0.9973</t>
  </si>
  <si>
    <t>B) Fourth Decile is 13.4 to 14.2.</t>
  </si>
  <si>
    <t>Quick's Answers Using fx</t>
  </si>
  <si>
    <t>HW,95%</t>
  </si>
  <si>
    <t>HW,98%</t>
  </si>
  <si>
    <t>Quick's Answers Using Data</t>
  </si>
  <si>
    <r>
      <t>Note</t>
    </r>
    <r>
      <rPr>
        <sz val="10"/>
        <rFont val="Arial"/>
        <family val="0"/>
      </rPr>
      <t xml:space="preserve">: For these problems, use the actual data and not the problem's </t>
    </r>
  </si>
  <si>
    <t>rounded statistics.</t>
  </si>
  <si>
    <r>
      <t>Note</t>
    </r>
    <r>
      <rPr>
        <sz val="10"/>
        <rFont val="Arial"/>
        <family val="0"/>
      </rPr>
      <t xml:space="preserve">: This is really the same problem as problem 15 of sheet 2. </t>
    </r>
  </si>
  <si>
    <t>At that time we knew $8.00 was possible at the .01 level for a one-</t>
  </si>
  <si>
    <t>tail test because the 98% confidence interval included $8.00.</t>
  </si>
  <si>
    <t>Your Analysis:</t>
  </si>
  <si>
    <r>
      <t>Quick's Analysis</t>
    </r>
    <r>
      <rPr>
        <sz val="10"/>
        <rFont val="Arial"/>
        <family val="2"/>
      </rPr>
      <t>:</t>
    </r>
  </si>
  <si>
    <r>
      <t>Quick's Analysis</t>
    </r>
    <r>
      <rPr>
        <sz val="10"/>
        <rFont val="Arial"/>
        <family val="2"/>
      </rPr>
      <t xml:space="preserve">: The answer of a p-value of 0.015 indicates </t>
    </r>
  </si>
  <si>
    <t xml:space="preserve">we reject the null hypothesis.  </t>
  </si>
  <si>
    <t>Quick's Analysis:</t>
  </si>
  <si>
    <r>
      <t xml:space="preserve">2.33 for this two-tail test and we </t>
    </r>
    <r>
      <rPr>
        <sz val="10"/>
        <rFont val="Arial"/>
        <family val="2"/>
      </rPr>
      <t xml:space="preserve">reject the  null hypothesis. </t>
    </r>
  </si>
  <si>
    <t xml:space="preserve">of 32 customers from store A resulted in a mean service time of 80 </t>
  </si>
  <si>
    <t xml:space="preserve">customers from store B resulted in a mean service time of 75 </t>
  </si>
  <si>
    <t xml:space="preserve">minutes. Test at the .10 level of significance whether there has </t>
  </si>
  <si>
    <t xml:space="preserve">been a change in shopping time variability. </t>
  </si>
  <si>
    <r>
      <t>Note</t>
    </r>
    <r>
      <rPr>
        <sz val="10"/>
        <rFont val="Arial"/>
        <family val="0"/>
      </rPr>
      <t xml:space="preserve"> the p-value of 0.39 is substantially above .01 indicating </t>
    </r>
  </si>
  <si>
    <t xml:space="preserve">strong acceptance (failure to reject) of the null hypothesis.  </t>
  </si>
  <si>
    <t xml:space="preserve"> Shopping Time</t>
  </si>
  <si>
    <t xml:space="preserve">quality were compared for three computer component assembly </t>
  </si>
  <si>
    <t>9) Employee efficiency based upon production time and product</t>
  </si>
  <si>
    <t xml:space="preserve">methods by Insel Corporation. Use ANOVA analysis to test at </t>
  </si>
  <si>
    <t>the .05 level of significance whether mean employee efficiency</t>
  </si>
  <si>
    <t xml:space="preserve">of these assembly methods are equal. </t>
  </si>
  <si>
    <r>
      <t xml:space="preserve">Note: The </t>
    </r>
    <r>
      <rPr>
        <sz val="10"/>
        <rFont val="Arial"/>
        <family val="0"/>
      </rPr>
      <t xml:space="preserve">p-value of 0.012 is below alpha of .05, and again </t>
    </r>
  </si>
  <si>
    <t>See cell A7 of Answers3 for directions.</t>
  </si>
  <si>
    <t>See cell A60 of Answers 5 for directions.</t>
  </si>
  <si>
    <t>See cell A7 of Answers 5 for directions.</t>
  </si>
  <si>
    <t>See cell A29 of Answers 5 for directions.</t>
  </si>
  <si>
    <t>Directions are in Answers 11 of Quick Statistics Using Microsoft (TM) Excel.</t>
  </si>
  <si>
    <t>See cell A27 of Answers 3 for directions.</t>
  </si>
  <si>
    <t>See cell A89 of Answers 5 for directions.</t>
  </si>
  <si>
    <t>See cell A137 of Answers 9 for directions.</t>
  </si>
  <si>
    <t xml:space="preserve">See cell A81 of Answers 9 for directions.  </t>
  </si>
  <si>
    <t>See cell A62 of Answers 9 for directions.</t>
  </si>
  <si>
    <t xml:space="preserve">at these two stores is the same. </t>
  </si>
  <si>
    <t>Begin your answer in cell B46.</t>
  </si>
  <si>
    <t xml:space="preserve">See cell F7 of Answers 7 for directions. </t>
  </si>
  <si>
    <r>
      <t xml:space="preserve">deviations. </t>
    </r>
  </si>
  <si>
    <t xml:space="preserve">See cell A34 of Answers 9 for directions. </t>
  </si>
  <si>
    <t>Quick's Scatter Diagram</t>
  </si>
  <si>
    <t>Expecter Outcomes</t>
  </si>
  <si>
    <t>B) P(x &lt; 40.345 hours)</t>
  </si>
  <si>
    <t>P(x &lt; 40.345 hours) =</t>
  </si>
  <si>
    <t>B) P(x &lt; 40.345 hours) = 0.0951</t>
  </si>
  <si>
    <t xml:space="preserve">11) Five parts are to be inspected from a production process designed </t>
  </si>
  <si>
    <t>Other spreadsheets should work.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</si>
</sst>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0.0"/>
    <numFmt numFmtId="167" formatCode="0.0000000"/>
    <numFmt numFmtId="168" formatCode="0.000000"/>
    <numFmt numFmtId="169" formatCode="0.00000"/>
    <numFmt numFmtId="170" formatCode="0.000"/>
  </numFmts>
  <fonts count="4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9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3" xfId="0" applyFont="1" applyFill="1" applyBorder="1" applyAlignment="1">
      <alignment horizontal="centerContinuous"/>
    </xf>
    <xf numFmtId="0" fontId="2" fillId="34" borderId="13" xfId="0" applyFont="1" applyFill="1" applyBorder="1" applyAlignment="1">
      <alignment horizontal="centerContinuous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166" fontId="0" fillId="34" borderId="14" xfId="0" applyNumberFormat="1" applyFill="1" applyBorder="1" applyAlignment="1">
      <alignment/>
    </xf>
    <xf numFmtId="0" fontId="8" fillId="0" borderId="0" xfId="53" applyAlignment="1" applyProtection="1">
      <alignment/>
      <protection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6" fontId="0" fillId="34" borderId="0" xfId="0" applyNumberFormat="1" applyFill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1" fillId="34" borderId="0" xfId="0" applyFont="1" applyFill="1" applyBorder="1" applyAlignment="1">
      <alignment horizontal="centerContinuous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centerContinuous"/>
    </xf>
    <xf numFmtId="0" fontId="2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 horizontal="centerContinuous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34" borderId="0" xfId="0" applyNumberForma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 Diagram of R &amp; D 
and Profit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2605"/>
          <c:w val="0.847"/>
          <c:h val="0.6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'5 Corr-Reg'!$D$9</c:f>
              <c:strCache>
                <c:ptCount val="1"/>
                <c:pt idx="0">
                  <c:v>Profit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'5 Corr-Reg'!$C$10:$C$15</c:f>
              <c:numCache/>
            </c:numRef>
          </c:xVal>
          <c:yVal>
            <c:numRef>
              <c:f>'5 Corr-Reg'!$D$10:$D$15</c:f>
              <c:numCache/>
            </c:numRef>
          </c:yVal>
          <c:smooth val="0"/>
        </c:ser>
        <c:axId val="17406020"/>
        <c:axId val="22436453"/>
      </c:scatterChart>
      <c:valAx>
        <c:axId val="17406020"/>
        <c:scaling>
          <c:orientation val="minMax"/>
          <c:max val="12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&amp; D</a:t>
                </a:r>
              </a:p>
            </c:rich>
          </c:tx>
          <c:layout>
            <c:manualLayout>
              <c:xMode val="factor"/>
              <c:yMode val="factor"/>
              <c:x val="-0.01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6453"/>
        <c:crossesAt val="20"/>
        <c:crossBetween val="midCat"/>
        <c:dispUnits/>
        <c:majorUnit val="2"/>
        <c:minorUnit val="1"/>
      </c:valAx>
      <c:valAx>
        <c:axId val="22436453"/>
        <c:scaling>
          <c:orientation val="minMax"/>
          <c:max val="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6020"/>
        <c:crosses val="autoZero"/>
        <c:crossBetween val="midCat"/>
        <c:dispUnits/>
        <c:majorUnit val="20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51</xdr:row>
      <xdr:rowOff>19050</xdr:rowOff>
    </xdr:from>
    <xdr:to>
      <xdr:col>5</xdr:col>
      <xdr:colOff>381000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3829050" y="8296275"/>
        <a:ext cx="2762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)%20Quick%20Statistics%20Using%20Microsoft%20(TM)%20Excel.xls" TargetMode="External" /><Relationship Id="rId2" Type="http://schemas.openxmlformats.org/officeDocument/2006/relationships/hyperlink" Target="A)%20Quick%20Statistics%20Using%20Microsoft%20(TM)%20Excel.xl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)%20Quick%20Statistics%20Using%20Microsoft%20(TM)%20Excel.xls" TargetMode="External" /><Relationship Id="rId2" Type="http://schemas.openxmlformats.org/officeDocument/2006/relationships/hyperlink" Target="A)%20Quick%20Statistics%20Using%20Microsoft%20(TM)%20Excel.xls" TargetMode="External" /><Relationship Id="rId3" Type="http://schemas.openxmlformats.org/officeDocument/2006/relationships/hyperlink" Target="A)%20Quick%20Statistics%20Using%20Microsoft%20(TM)%20Excel.xls" TargetMode="External" /><Relationship Id="rId4" Type="http://schemas.openxmlformats.org/officeDocument/2006/relationships/hyperlink" Target="A)%20Quick%20Statistics%20Using%20Microsoft%20(TM)%20Excel.xls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)%20Quick%20Statistics%20Using%20Microsoft%20(TM)%20Excel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A)%20Quick%20Statistics%20Using%20Microsoft%20(TM)%20Excel.xls" TargetMode="External" /><Relationship Id="rId2" Type="http://schemas.openxmlformats.org/officeDocument/2006/relationships/hyperlink" Target="A)%20Quick%20Statistics%20Using%20Microsoft%20(TM)%20Excel.xls" TargetMode="External" /><Relationship Id="rId3" Type="http://schemas.openxmlformats.org/officeDocument/2006/relationships/hyperlink" Target="A)%20Quick%20Statistics%20Using%20Microsoft%20(TM)%20Excel.xls" TargetMode="External" /><Relationship Id="rId4" Type="http://schemas.openxmlformats.org/officeDocument/2006/relationships/hyperlink" Target="A)%20Quick%20Statistics%20Using%20Microsoft%20(TM)%20Excel.xls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A)%20Quick%20Statistics%20Using%20Microsoft%20(TM)%20Excel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1.421875" style="0" customWidth="1"/>
    <col min="2" max="2" width="18.28125" style="0" customWidth="1"/>
    <col min="3" max="3" width="10.57421875" style="0" bestFit="1" customWidth="1"/>
  </cols>
  <sheetData>
    <row r="1" ht="12.75">
      <c r="A1" s="25" t="s">
        <v>31</v>
      </c>
    </row>
    <row r="3" ht="12.75">
      <c r="A3" t="s">
        <v>239</v>
      </c>
    </row>
    <row r="4" ht="12.75">
      <c r="A4" t="s">
        <v>24</v>
      </c>
    </row>
    <row r="5" ht="12.75">
      <c r="A5" t="s">
        <v>338</v>
      </c>
    </row>
    <row r="6" ht="12.75">
      <c r="A6" s="2"/>
    </row>
    <row r="8" ht="12.75">
      <c r="A8" t="s">
        <v>25</v>
      </c>
    </row>
    <row r="11" ht="12.75">
      <c r="A11" t="s">
        <v>26</v>
      </c>
    </row>
    <row r="12" ht="12.75">
      <c r="A12" t="s">
        <v>32</v>
      </c>
    </row>
    <row r="15" ht="12.75">
      <c r="A15" t="s">
        <v>19</v>
      </c>
    </row>
    <row r="16" ht="12.75">
      <c r="A16" t="s">
        <v>33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2" ht="12.75">
      <c r="A22" s="3" t="s">
        <v>27</v>
      </c>
    </row>
    <row r="23" ht="12.75">
      <c r="A23" s="4" t="s">
        <v>28</v>
      </c>
    </row>
    <row r="24" ht="12.75">
      <c r="A24" t="s">
        <v>240</v>
      </c>
    </row>
    <row r="25" ht="12.75">
      <c r="A25" t="s">
        <v>29</v>
      </c>
    </row>
    <row r="26" ht="12.75">
      <c r="A26" t="s">
        <v>30</v>
      </c>
    </row>
    <row r="35" ht="12.75">
      <c r="A35" s="96" t="s">
        <v>56</v>
      </c>
    </row>
    <row r="36" ht="12.75">
      <c r="A36" s="1"/>
    </row>
    <row r="37" ht="12.75">
      <c r="A37" s="2" t="s">
        <v>207</v>
      </c>
    </row>
    <row r="38" ht="12.75">
      <c r="A38" s="2" t="s">
        <v>208</v>
      </c>
    </row>
    <row r="39" ht="12.75">
      <c r="A39" s="2" t="s">
        <v>209</v>
      </c>
    </row>
    <row r="41" ht="13.5" thickBot="1">
      <c r="A41" t="s">
        <v>39</v>
      </c>
    </row>
    <row r="42" spans="1:3" ht="12.75">
      <c r="A42" s="40" t="s">
        <v>317</v>
      </c>
      <c r="B42" s="26" t="s">
        <v>36</v>
      </c>
      <c r="C42" s="2"/>
    </row>
    <row r="43" spans="2:3" ht="12.75">
      <c r="B43" s="27">
        <v>62</v>
      </c>
      <c r="C43" s="2"/>
    </row>
    <row r="44" spans="2:3" ht="12.75">
      <c r="B44" s="27">
        <v>66</v>
      </c>
      <c r="C44" s="2" t="s">
        <v>90</v>
      </c>
    </row>
    <row r="45" ht="12.75">
      <c r="B45" s="27">
        <v>74</v>
      </c>
    </row>
    <row r="46" spans="1:3" ht="12.75">
      <c r="A46" t="s">
        <v>285</v>
      </c>
      <c r="B46" s="27">
        <v>58</v>
      </c>
      <c r="C46" s="2" t="s">
        <v>38</v>
      </c>
    </row>
    <row r="47" spans="1:2" ht="12.75">
      <c r="A47" t="s">
        <v>34</v>
      </c>
      <c r="B47" s="27">
        <v>78</v>
      </c>
    </row>
    <row r="48" spans="1:2" ht="12.75">
      <c r="A48" t="s">
        <v>35</v>
      </c>
      <c r="B48" s="27">
        <v>71</v>
      </c>
    </row>
    <row r="49" spans="1:2" ht="12.75">
      <c r="A49" s="40" t="s">
        <v>322</v>
      </c>
      <c r="B49" s="27">
        <v>64</v>
      </c>
    </row>
    <row r="50" ht="12.75">
      <c r="B50" s="27">
        <v>84</v>
      </c>
    </row>
    <row r="51" ht="12.75">
      <c r="B51" s="27">
        <v>76</v>
      </c>
    </row>
    <row r="52" ht="12.75">
      <c r="B52" s="27">
        <v>53</v>
      </c>
    </row>
    <row r="53" ht="12.75">
      <c r="B53" s="27">
        <v>68</v>
      </c>
    </row>
    <row r="54" ht="13.5" thickBot="1">
      <c r="B54" s="28">
        <v>75</v>
      </c>
    </row>
    <row r="55" ht="12.75">
      <c r="B55" s="2"/>
    </row>
    <row r="65" ht="12.75">
      <c r="A65" s="29" t="s">
        <v>16</v>
      </c>
    </row>
    <row r="66" ht="12.75">
      <c r="A66" s="29" t="s">
        <v>286</v>
      </c>
    </row>
    <row r="68" spans="1:5" ht="13.5" thickBot="1">
      <c r="A68" t="s">
        <v>41</v>
      </c>
      <c r="B68" s="2"/>
      <c r="C68" s="2"/>
      <c r="E68" s="5"/>
    </row>
    <row r="69" spans="1:3" ht="12.75">
      <c r="A69" t="s">
        <v>241</v>
      </c>
      <c r="B69" s="26" t="s">
        <v>42</v>
      </c>
      <c r="C69" s="2"/>
    </row>
    <row r="70" spans="1:5" ht="12.75">
      <c r="A70" t="s">
        <v>242</v>
      </c>
      <c r="B70" s="27">
        <v>4</v>
      </c>
      <c r="E70" s="5"/>
    </row>
    <row r="71" spans="1:5" ht="12.75">
      <c r="A71" t="s">
        <v>243</v>
      </c>
      <c r="B71" s="27">
        <v>6</v>
      </c>
      <c r="E71" s="5"/>
    </row>
    <row r="72" spans="1:2" ht="12.75">
      <c r="A72" t="s">
        <v>244</v>
      </c>
      <c r="B72" s="27">
        <v>3</v>
      </c>
    </row>
    <row r="73" spans="1:2" ht="12.75">
      <c r="A73" t="s">
        <v>40</v>
      </c>
      <c r="B73" s="27">
        <v>7</v>
      </c>
    </row>
    <row r="74" ht="12.75">
      <c r="B74" s="27">
        <v>6</v>
      </c>
    </row>
    <row r="75" ht="12.75">
      <c r="B75" s="27">
        <v>8</v>
      </c>
    </row>
    <row r="76" ht="12.75">
      <c r="B76" s="27">
        <v>17</v>
      </c>
    </row>
    <row r="77" ht="13.5" thickBot="1">
      <c r="B77" s="28">
        <v>5</v>
      </c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7" ht="13.5" thickBot="1">
      <c r="A87" s="2" t="s">
        <v>16</v>
      </c>
    </row>
    <row r="88" spans="2:3" ht="12.75">
      <c r="B88" s="32" t="s">
        <v>42</v>
      </c>
      <c r="C88" s="33"/>
    </row>
    <row r="89" spans="2:3" ht="12.75">
      <c r="B89" s="34"/>
      <c r="C89" s="34"/>
    </row>
    <row r="90" spans="2:3" ht="12.75">
      <c r="B90" s="35" t="s">
        <v>43</v>
      </c>
      <c r="C90" s="36">
        <v>7</v>
      </c>
    </row>
    <row r="91" spans="2:3" ht="12.75">
      <c r="B91" s="37" t="s">
        <v>44</v>
      </c>
      <c r="C91" s="36">
        <v>1.5352989471574767</v>
      </c>
    </row>
    <row r="92" spans="2:3" ht="12.75">
      <c r="B92" s="35" t="s">
        <v>45</v>
      </c>
      <c r="C92" s="36">
        <v>6</v>
      </c>
    </row>
    <row r="93" spans="2:3" ht="12.75">
      <c r="B93" s="35" t="s">
        <v>46</v>
      </c>
      <c r="C93" s="36">
        <v>6</v>
      </c>
    </row>
    <row r="94" spans="2:3" ht="12.75">
      <c r="B94" s="35" t="s">
        <v>47</v>
      </c>
      <c r="C94" s="36">
        <v>4.342481186734475</v>
      </c>
    </row>
    <row r="95" spans="2:3" ht="12.75">
      <c r="B95" s="35" t="s">
        <v>48</v>
      </c>
      <c r="C95" s="36">
        <v>18.857142857142858</v>
      </c>
    </row>
    <row r="96" spans="2:3" ht="12.75">
      <c r="B96" s="34" t="s">
        <v>49</v>
      </c>
      <c r="C96" s="36">
        <v>5.085123966942147</v>
      </c>
    </row>
    <row r="97" spans="2:3" ht="12.75">
      <c r="B97" s="37" t="s">
        <v>50</v>
      </c>
      <c r="C97" s="36">
        <v>2.093482665781083</v>
      </c>
    </row>
    <row r="98" spans="2:3" ht="12.75">
      <c r="B98" s="34" t="s">
        <v>37</v>
      </c>
      <c r="C98" s="36">
        <v>14</v>
      </c>
    </row>
    <row r="99" spans="2:3" ht="12.75">
      <c r="B99" s="34" t="s">
        <v>51</v>
      </c>
      <c r="C99" s="36">
        <v>3</v>
      </c>
    </row>
    <row r="100" spans="2:3" ht="12.75">
      <c r="B100" s="34" t="s">
        <v>52</v>
      </c>
      <c r="C100" s="36">
        <v>17</v>
      </c>
    </row>
    <row r="101" spans="2:3" ht="12.75">
      <c r="B101" s="34" t="s">
        <v>53</v>
      </c>
      <c r="C101" s="36">
        <v>56</v>
      </c>
    </row>
    <row r="102" spans="2:3" ht="13.5" thickBot="1">
      <c r="B102" s="38" t="s">
        <v>54</v>
      </c>
      <c r="C102" s="39">
        <v>8</v>
      </c>
    </row>
  </sheetData>
  <sheetProtection/>
  <hyperlinks>
    <hyperlink ref="A42" r:id="rId1" display="See cell A7 of Answers3 for directions."/>
    <hyperlink ref="A49" r:id="rId2" display="See cell A27 of Answers 3 for directions."/>
  </hyperlinks>
  <printOptions/>
  <pageMargins left="0.5" right="0.25" top="0.25" bottom="0" header="0.5" footer="0.5"/>
  <pageSetup horizontalDpi="360" verticalDpi="3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140625" style="0" customWidth="1"/>
    <col min="2" max="2" width="7.57421875" style="0" customWidth="1"/>
    <col min="3" max="3" width="8.140625" style="0" customWidth="1"/>
    <col min="4" max="4" width="9.28125" style="0" customWidth="1"/>
    <col min="5" max="5" width="6.421875" style="0" customWidth="1"/>
    <col min="6" max="6" width="4.57421875" style="0" customWidth="1"/>
  </cols>
  <sheetData>
    <row r="1" ht="12.75">
      <c r="A1" s="25" t="s">
        <v>236</v>
      </c>
    </row>
    <row r="2" ht="12.75">
      <c r="A2" s="1"/>
    </row>
    <row r="3" ht="12.75">
      <c r="A3" s="2" t="s">
        <v>207</v>
      </c>
    </row>
    <row r="4" ht="12.75">
      <c r="A4" s="2" t="s">
        <v>208</v>
      </c>
    </row>
    <row r="5" ht="12.75">
      <c r="A5" s="2" t="s">
        <v>209</v>
      </c>
    </row>
    <row r="7" ht="12.75">
      <c r="A7" t="s">
        <v>55</v>
      </c>
    </row>
    <row r="8" ht="12.75">
      <c r="A8" t="s">
        <v>245</v>
      </c>
    </row>
    <row r="9" spans="1:2" ht="12.75">
      <c r="A9" t="s">
        <v>246</v>
      </c>
      <c r="B9" s="2"/>
    </row>
    <row r="10" spans="1:2" ht="12.75">
      <c r="A10" s="40" t="s">
        <v>318</v>
      </c>
      <c r="B10" s="2"/>
    </row>
    <row r="12" spans="1:2" ht="12.75">
      <c r="A12" t="s">
        <v>83</v>
      </c>
      <c r="B12" s="6" t="s">
        <v>230</v>
      </c>
    </row>
    <row r="13" spans="2:4" ht="12.75">
      <c r="B13" s="6" t="s">
        <v>43</v>
      </c>
      <c r="C13" s="7">
        <v>41</v>
      </c>
      <c r="D13" s="7"/>
    </row>
    <row r="14" spans="2:4" ht="12.75">
      <c r="B14" s="6" t="s">
        <v>57</v>
      </c>
      <c r="C14" s="12">
        <v>0.5</v>
      </c>
      <c r="D14" s="12"/>
    </row>
    <row r="15" ht="12.75">
      <c r="B15" s="6" t="s">
        <v>58</v>
      </c>
    </row>
    <row r="16" spans="2:4" ht="12.75">
      <c r="B16" s="24" t="s">
        <v>231</v>
      </c>
      <c r="C16" s="23"/>
      <c r="D16" s="23"/>
    </row>
    <row r="17" spans="2:4" ht="12.75">
      <c r="B17" s="8"/>
      <c r="C17" s="9"/>
      <c r="D17" s="9"/>
    </row>
    <row r="18" spans="2:4" ht="12.75">
      <c r="B18" s="2" t="s">
        <v>247</v>
      </c>
      <c r="C18" s="10"/>
      <c r="D18" s="10"/>
    </row>
    <row r="19" spans="2:4" ht="12.75">
      <c r="B19" s="11"/>
      <c r="C19" s="8"/>
      <c r="D19" s="8"/>
    </row>
    <row r="21" spans="1:2" ht="12.75">
      <c r="A21" t="s">
        <v>334</v>
      </c>
      <c r="B21" s="6" t="s">
        <v>230</v>
      </c>
    </row>
    <row r="22" spans="2:4" ht="12.75">
      <c r="B22" s="6" t="s">
        <v>43</v>
      </c>
      <c r="C22" s="7">
        <v>41</v>
      </c>
      <c r="D22" s="7"/>
    </row>
    <row r="23" spans="2:4" ht="12.75">
      <c r="B23" s="6" t="s">
        <v>57</v>
      </c>
      <c r="C23" s="12">
        <v>0.5</v>
      </c>
      <c r="D23" s="12"/>
    </row>
    <row r="24" ht="12.75">
      <c r="B24" s="6" t="s">
        <v>58</v>
      </c>
    </row>
    <row r="25" spans="2:4" ht="12.75">
      <c r="B25" s="8" t="s">
        <v>59</v>
      </c>
      <c r="C25" s="10" t="s">
        <v>232</v>
      </c>
      <c r="D25" s="10"/>
    </row>
    <row r="26" spans="2:4" ht="12.75">
      <c r="B26" s="8"/>
      <c r="C26" s="9"/>
      <c r="D26" s="9"/>
    </row>
    <row r="27" spans="2:5" ht="12.75">
      <c r="B27" s="2" t="s">
        <v>335</v>
      </c>
      <c r="C27" s="10"/>
      <c r="D27" s="10"/>
      <c r="E27">
        <f>STANDARDIZE(G24,C22,C23)</f>
        <v>-82</v>
      </c>
    </row>
    <row r="28" spans="2:4" ht="12.75">
      <c r="B28" s="2"/>
      <c r="C28" s="10"/>
      <c r="D28" s="10"/>
    </row>
    <row r="29" spans="2:4" ht="12.75">
      <c r="B29" s="2"/>
      <c r="C29" s="10"/>
      <c r="D29" s="10"/>
    </row>
    <row r="30" spans="1:4" ht="12.75">
      <c r="A30" t="s">
        <v>82</v>
      </c>
      <c r="B30" s="6" t="s">
        <v>230</v>
      </c>
      <c r="D30" s="6" t="s">
        <v>230</v>
      </c>
    </row>
    <row r="31" spans="2:5" ht="12.75">
      <c r="B31" s="6" t="s">
        <v>43</v>
      </c>
      <c r="C31" s="7">
        <v>41</v>
      </c>
      <c r="D31" s="6" t="s">
        <v>43</v>
      </c>
      <c r="E31" s="7">
        <v>41</v>
      </c>
    </row>
    <row r="32" spans="2:5" ht="12.75">
      <c r="B32" s="6" t="s">
        <v>57</v>
      </c>
      <c r="C32" s="12">
        <v>0.5</v>
      </c>
      <c r="D32" s="6" t="s">
        <v>57</v>
      </c>
      <c r="E32" s="12">
        <v>0.5</v>
      </c>
    </row>
    <row r="33" spans="2:4" ht="12.75">
      <c r="B33" s="6" t="s">
        <v>58</v>
      </c>
      <c r="D33" s="6" t="s">
        <v>58</v>
      </c>
    </row>
    <row r="34" spans="2:4" ht="12.75">
      <c r="B34" s="6"/>
      <c r="D34" s="6"/>
    </row>
    <row r="35" spans="2:3" ht="12.75">
      <c r="B35" s="10" t="s">
        <v>231</v>
      </c>
      <c r="C35" s="10"/>
    </row>
    <row r="36" spans="2:3" ht="12.75">
      <c r="B36" s="8"/>
      <c r="C36" s="8"/>
    </row>
    <row r="37" spans="2:3" ht="12.75">
      <c r="B37" s="10" t="s">
        <v>231</v>
      </c>
      <c r="C37" s="10"/>
    </row>
    <row r="38" spans="2:3" ht="12.75">
      <c r="B38" s="8"/>
      <c r="C38" s="8"/>
    </row>
    <row r="39" spans="2:3" ht="12.75">
      <c r="B39" s="10" t="s">
        <v>81</v>
      </c>
      <c r="C39" s="10"/>
    </row>
    <row r="40" spans="2:4" ht="12.75">
      <c r="B40" s="8"/>
      <c r="C40" s="9"/>
      <c r="D40" s="9"/>
    </row>
    <row r="41" spans="1:4" ht="12.75">
      <c r="A41" t="s">
        <v>248</v>
      </c>
      <c r="B41" s="6" t="s">
        <v>230</v>
      </c>
      <c r="D41" s="6" t="s">
        <v>230</v>
      </c>
    </row>
    <row r="42" spans="2:5" ht="12.75">
      <c r="B42" s="6" t="s">
        <v>43</v>
      </c>
      <c r="C42" s="7">
        <v>41</v>
      </c>
      <c r="D42" s="6" t="s">
        <v>43</v>
      </c>
      <c r="E42" s="7">
        <v>41</v>
      </c>
    </row>
    <row r="43" spans="2:5" ht="12.75">
      <c r="B43" s="6" t="s">
        <v>57</v>
      </c>
      <c r="C43" s="12">
        <v>0.5</v>
      </c>
      <c r="D43" s="6" t="s">
        <v>57</v>
      </c>
      <c r="E43" s="12">
        <v>0.5</v>
      </c>
    </row>
    <row r="44" spans="2:4" ht="12.75">
      <c r="B44" s="6" t="s">
        <v>58</v>
      </c>
      <c r="D44" s="6" t="s">
        <v>58</v>
      </c>
    </row>
    <row r="45" spans="2:4" ht="12.75">
      <c r="B45" s="8" t="s">
        <v>60</v>
      </c>
      <c r="C45" s="10" t="s">
        <v>231</v>
      </c>
      <c r="D45" s="10"/>
    </row>
    <row r="46" spans="2:4" ht="12.75">
      <c r="B46" s="8"/>
      <c r="C46" s="10"/>
      <c r="D46" s="10"/>
    </row>
    <row r="47" spans="2:4" ht="12.75">
      <c r="B47" s="8"/>
      <c r="C47" s="10" t="s">
        <v>231</v>
      </c>
      <c r="D47" s="9"/>
    </row>
    <row r="48" spans="2:4" ht="12.75">
      <c r="B48" s="8"/>
      <c r="C48" s="10"/>
      <c r="D48" s="9"/>
    </row>
    <row r="49" spans="2:4" ht="12.75">
      <c r="B49" s="10" t="s">
        <v>84</v>
      </c>
      <c r="C49" s="10"/>
      <c r="D49" s="10"/>
    </row>
    <row r="50" ht="12.75">
      <c r="A50" s="29" t="s">
        <v>61</v>
      </c>
    </row>
    <row r="51" ht="12.75">
      <c r="A51" s="41" t="s">
        <v>249</v>
      </c>
    </row>
    <row r="52" ht="12.75">
      <c r="A52" s="41" t="s">
        <v>336</v>
      </c>
    </row>
    <row r="53" ht="12.75">
      <c r="A53" s="41" t="s">
        <v>250</v>
      </c>
    </row>
    <row r="54" ht="12.75">
      <c r="A54" s="41" t="s">
        <v>287</v>
      </c>
    </row>
    <row r="58" spans="1:2" ht="12.75">
      <c r="A58" t="s">
        <v>251</v>
      </c>
      <c r="B58" s="2"/>
    </row>
    <row r="59" spans="1:2" ht="12.75">
      <c r="A59" t="s">
        <v>66</v>
      </c>
      <c r="B59" s="2"/>
    </row>
    <row r="60" spans="1:2" ht="12.75">
      <c r="A60" s="2" t="s">
        <v>233</v>
      </c>
      <c r="B60" s="2"/>
    </row>
    <row r="62" spans="1:2" ht="12.75">
      <c r="A62" t="s">
        <v>67</v>
      </c>
      <c r="B62" s="13" t="s">
        <v>62</v>
      </c>
    </row>
    <row r="63" spans="1:3" ht="12.75">
      <c r="A63" t="s">
        <v>68</v>
      </c>
      <c r="B63" s="6" t="s">
        <v>63</v>
      </c>
      <c r="C63">
        <v>3</v>
      </c>
    </row>
    <row r="64" spans="2:4" ht="12.75">
      <c r="B64" s="6" t="s">
        <v>43</v>
      </c>
      <c r="C64" s="14">
        <v>15</v>
      </c>
      <c r="D64" s="14"/>
    </row>
    <row r="65" ht="12.75">
      <c r="B65" s="15" t="s">
        <v>69</v>
      </c>
    </row>
    <row r="67" spans="1:4" ht="12.75">
      <c r="A67" t="s">
        <v>70</v>
      </c>
      <c r="B67" s="13" t="s">
        <v>62</v>
      </c>
      <c r="D67" s="13" t="s">
        <v>62</v>
      </c>
    </row>
    <row r="68" spans="2:5" ht="12.75">
      <c r="B68" s="6" t="s">
        <v>63</v>
      </c>
      <c r="C68">
        <v>3</v>
      </c>
      <c r="D68" s="6" t="s">
        <v>63</v>
      </c>
      <c r="E68">
        <v>3</v>
      </c>
    </row>
    <row r="69" spans="2:5" ht="12.75">
      <c r="B69" s="6" t="s">
        <v>43</v>
      </c>
      <c r="C69" s="14">
        <v>15</v>
      </c>
      <c r="D69" s="6" t="s">
        <v>43</v>
      </c>
      <c r="E69" s="14">
        <v>15</v>
      </c>
    </row>
    <row r="70" spans="2:4" ht="12.75">
      <c r="B70" s="15" t="s">
        <v>64</v>
      </c>
      <c r="D70" s="15" t="s">
        <v>65</v>
      </c>
    </row>
    <row r="71" spans="2:5" ht="12.75">
      <c r="B71" s="15"/>
      <c r="E71" s="15"/>
    </row>
    <row r="72" spans="1:5" ht="12.75">
      <c r="A72" s="29" t="s">
        <v>253</v>
      </c>
      <c r="B72" s="15"/>
      <c r="E72" s="15"/>
    </row>
    <row r="73" spans="1:5" ht="12.75">
      <c r="A73" s="41" t="s">
        <v>86</v>
      </c>
      <c r="B73" s="13" t="s">
        <v>62</v>
      </c>
      <c r="C73">
        <f>NORMSINV(0.99)</f>
        <v>2.3263478740408408</v>
      </c>
      <c r="E73" s="15"/>
    </row>
    <row r="74" spans="2:5" ht="12.75">
      <c r="B74" s="6" t="s">
        <v>63</v>
      </c>
      <c r="C74">
        <v>3</v>
      </c>
      <c r="E74" s="15"/>
    </row>
    <row r="75" spans="2:5" ht="12.75">
      <c r="B75" s="6" t="s">
        <v>43</v>
      </c>
      <c r="C75" s="14">
        <v>15</v>
      </c>
      <c r="E75" s="15"/>
    </row>
    <row r="76" spans="2:5" ht="12.75">
      <c r="B76" s="15" t="s">
        <v>69</v>
      </c>
      <c r="C76" s="41">
        <f>C75+C73*C74</f>
        <v>21.97904362212252</v>
      </c>
      <c r="E76" s="15"/>
    </row>
    <row r="77" spans="2:5" ht="12.75">
      <c r="B77" s="15"/>
      <c r="E77" s="15"/>
    </row>
    <row r="78" spans="2:5" ht="12.75">
      <c r="B78" s="15"/>
      <c r="E78" s="15"/>
    </row>
    <row r="79" spans="1:5" ht="12.75">
      <c r="A79" s="41" t="s">
        <v>288</v>
      </c>
      <c r="B79" s="13" t="s">
        <v>62</v>
      </c>
      <c r="C79">
        <f>NORMSINV(0.3)</f>
        <v>-0.5244005127080409</v>
      </c>
      <c r="D79" s="13" t="s">
        <v>62</v>
      </c>
      <c r="E79">
        <f>NORMSINV(0.4)</f>
        <v>-0.2533471031357998</v>
      </c>
    </row>
    <row r="80" spans="2:5" ht="12.75">
      <c r="B80" s="6" t="s">
        <v>63</v>
      </c>
      <c r="C80">
        <v>3</v>
      </c>
      <c r="D80" s="6" t="s">
        <v>63</v>
      </c>
      <c r="E80">
        <v>3</v>
      </c>
    </row>
    <row r="81" spans="2:5" ht="12.75">
      <c r="B81" s="6" t="s">
        <v>43</v>
      </c>
      <c r="C81" s="14">
        <v>15</v>
      </c>
      <c r="D81" s="6" t="s">
        <v>43</v>
      </c>
      <c r="E81">
        <v>15</v>
      </c>
    </row>
    <row r="82" spans="2:5" ht="12.75">
      <c r="B82" s="95" t="s">
        <v>64</v>
      </c>
      <c r="C82" s="41">
        <f>+C81+C79*C80</f>
        <v>13.426798461875878</v>
      </c>
      <c r="D82" s="95" t="s">
        <v>65</v>
      </c>
      <c r="E82" s="41">
        <f>+E81+E79*E80</f>
        <v>14.239958690592601</v>
      </c>
    </row>
    <row r="83" spans="2:5" ht="12.75">
      <c r="B83" s="15"/>
      <c r="E83" s="15"/>
    </row>
    <row r="84" ht="12.75">
      <c r="A84" t="s">
        <v>252</v>
      </c>
    </row>
    <row r="86" ht="12.75">
      <c r="A86" s="16" t="s">
        <v>337</v>
      </c>
    </row>
    <row r="87" ht="12.75">
      <c r="A87" t="s">
        <v>75</v>
      </c>
    </row>
    <row r="88" ht="12.75">
      <c r="A88" t="s">
        <v>234</v>
      </c>
    </row>
    <row r="89" spans="1:2" ht="12.75">
      <c r="A89" s="40" t="s">
        <v>319</v>
      </c>
      <c r="B89" s="2" t="s">
        <v>88</v>
      </c>
    </row>
    <row r="90" ht="12.75">
      <c r="B90" s="2" t="s">
        <v>87</v>
      </c>
    </row>
    <row r="91" spans="1:2" ht="12.75">
      <c r="A91" t="s">
        <v>257</v>
      </c>
      <c r="B91" s="1" t="s">
        <v>71</v>
      </c>
    </row>
    <row r="92" spans="1:2" ht="12.75">
      <c r="A92" t="s">
        <v>258</v>
      </c>
      <c r="B92" s="5">
        <v>0</v>
      </c>
    </row>
    <row r="93" spans="1:2" ht="12.75">
      <c r="A93" t="s">
        <v>74</v>
      </c>
      <c r="B93" s="5">
        <v>1</v>
      </c>
    </row>
    <row r="94" spans="1:2" ht="12.75">
      <c r="A94" t="s">
        <v>259</v>
      </c>
      <c r="B94" s="5">
        <v>2</v>
      </c>
    </row>
    <row r="95" ht="12.75">
      <c r="B95" s="5">
        <v>3</v>
      </c>
    </row>
    <row r="96" ht="12.75">
      <c r="B96" s="5">
        <v>4</v>
      </c>
    </row>
    <row r="97" ht="12.75">
      <c r="B97" s="5">
        <v>5</v>
      </c>
    </row>
    <row r="98" ht="12.75">
      <c r="B98" s="5"/>
    </row>
    <row r="99" spans="2:4" ht="12.75">
      <c r="B99" s="2"/>
      <c r="C99" s="2"/>
      <c r="D99" s="2"/>
    </row>
    <row r="100" spans="1:4" ht="12.75">
      <c r="A100" s="29" t="s">
        <v>253</v>
      </c>
      <c r="B100" s="42" t="s">
        <v>71</v>
      </c>
      <c r="C100" s="42" t="s">
        <v>72</v>
      </c>
      <c r="D100" s="29" t="s">
        <v>73</v>
      </c>
    </row>
    <row r="101" spans="1:4" ht="12.75">
      <c r="A101" s="41" t="s">
        <v>254</v>
      </c>
      <c r="B101" s="43">
        <v>0</v>
      </c>
      <c r="C101" s="41">
        <f aca="true" t="shared" si="0" ref="C101:C106">BINOMDIST(B101,6,0.05,FALSE)</f>
        <v>0.735091890625</v>
      </c>
      <c r="D101" s="41">
        <f aca="true" t="shared" si="1" ref="D101:D106">BINOMDIST(B101,6,0.05,TRUE)</f>
        <v>0.735091890625</v>
      </c>
    </row>
    <row r="102" spans="1:4" ht="12.75">
      <c r="A102" s="41" t="s">
        <v>255</v>
      </c>
      <c r="B102" s="43">
        <v>1</v>
      </c>
      <c r="C102" s="41">
        <f t="shared" si="0"/>
        <v>0.23213428125000005</v>
      </c>
      <c r="D102" s="41">
        <f t="shared" si="1"/>
        <v>0.9672261718749999</v>
      </c>
    </row>
    <row r="103" spans="1:4" ht="12.75">
      <c r="A103" s="41" t="s">
        <v>74</v>
      </c>
      <c r="B103" s="43">
        <v>2</v>
      </c>
      <c r="C103" s="41">
        <f t="shared" si="0"/>
        <v>0.030543984375000006</v>
      </c>
      <c r="D103" s="41">
        <f t="shared" si="1"/>
        <v>0.99777015625</v>
      </c>
    </row>
    <row r="104" spans="1:4" ht="12.75">
      <c r="A104" s="41" t="s">
        <v>256</v>
      </c>
      <c r="B104" s="43">
        <v>3</v>
      </c>
      <c r="C104" s="41">
        <f t="shared" si="0"/>
        <v>0.002143437500000001</v>
      </c>
      <c r="D104" s="41">
        <f t="shared" si="1"/>
        <v>0.99991359375</v>
      </c>
    </row>
    <row r="105" spans="2:4" ht="12.75">
      <c r="B105" s="43">
        <v>4</v>
      </c>
      <c r="C105" s="41">
        <f t="shared" si="0"/>
        <v>8.460937500000005E-05</v>
      </c>
      <c r="D105" s="41">
        <f t="shared" si="1"/>
        <v>0.999998203125</v>
      </c>
    </row>
    <row r="106" spans="2:4" ht="12.75">
      <c r="B106" s="43">
        <v>5</v>
      </c>
      <c r="C106" s="41">
        <f t="shared" si="0"/>
        <v>1.7812500000000005E-06</v>
      </c>
      <c r="D106" s="44">
        <f t="shared" si="1"/>
        <v>0.999999984375</v>
      </c>
    </row>
    <row r="107" ht="12.75">
      <c r="B107" s="5"/>
    </row>
    <row r="108" ht="12.75">
      <c r="B108" s="5"/>
    </row>
    <row r="109" ht="12.75">
      <c r="B109" s="5"/>
    </row>
    <row r="110" spans="1:2" ht="12.75">
      <c r="A110" t="s">
        <v>260</v>
      </c>
      <c r="B110" s="5"/>
    </row>
    <row r="111" spans="1:2" ht="12.75">
      <c r="A111" t="s">
        <v>237</v>
      </c>
      <c r="B111" s="5"/>
    </row>
    <row r="112" spans="1:2" ht="12.75">
      <c r="A112" t="s">
        <v>262</v>
      </c>
      <c r="B112" s="5"/>
    </row>
    <row r="113" ht="12.75">
      <c r="A113" t="s">
        <v>261</v>
      </c>
    </row>
    <row r="114" ht="12.75">
      <c r="A114" t="s">
        <v>263</v>
      </c>
    </row>
    <row r="115" ht="12.75">
      <c r="A115" s="40" t="s">
        <v>320</v>
      </c>
    </row>
    <row r="116" ht="12.75">
      <c r="B116" t="s">
        <v>85</v>
      </c>
    </row>
    <row r="120" ht="12.75">
      <c r="A120" s="2" t="s">
        <v>238</v>
      </c>
    </row>
    <row r="121" spans="1:2" ht="12.75">
      <c r="A121" s="17" t="s">
        <v>264</v>
      </c>
      <c r="B121" s="41">
        <f>POISSON(1,4,TRUE)</f>
        <v>0.0915781944436709</v>
      </c>
    </row>
    <row r="123" ht="12.75">
      <c r="A123" t="s">
        <v>265</v>
      </c>
    </row>
    <row r="124" ht="13.5" thickBot="1"/>
    <row r="125" spans="1:6" ht="12.75">
      <c r="A125" t="s">
        <v>235</v>
      </c>
      <c r="B125" s="2"/>
      <c r="C125" s="2"/>
      <c r="D125" s="2"/>
      <c r="E125" s="26" t="s">
        <v>89</v>
      </c>
      <c r="F125" s="1"/>
    </row>
    <row r="126" spans="1:5" ht="12.75">
      <c r="A126" t="s">
        <v>76</v>
      </c>
      <c r="B126" s="2"/>
      <c r="C126" s="2"/>
      <c r="D126" s="2"/>
      <c r="E126" s="45">
        <v>4.5</v>
      </c>
    </row>
    <row r="127" spans="1:5" ht="12.75">
      <c r="A127" t="s">
        <v>78</v>
      </c>
      <c r="E127" s="45">
        <v>6.95</v>
      </c>
    </row>
    <row r="128" spans="1:5" ht="12.75">
      <c r="A128" t="s">
        <v>79</v>
      </c>
      <c r="B128" s="1" t="s">
        <v>77</v>
      </c>
      <c r="E128" s="45">
        <v>10</v>
      </c>
    </row>
    <row r="129" spans="1:5" ht="12.75">
      <c r="A129" s="40" t="s">
        <v>323</v>
      </c>
      <c r="E129" s="45">
        <v>11</v>
      </c>
    </row>
    <row r="130" ht="12.75">
      <c r="E130" s="45">
        <v>8.05</v>
      </c>
    </row>
    <row r="131" ht="12.75">
      <c r="E131" s="45">
        <v>6</v>
      </c>
    </row>
    <row r="132" spans="2:5" ht="12.75">
      <c r="B132" s="1" t="s">
        <v>64</v>
      </c>
      <c r="E132" s="45">
        <v>6.5</v>
      </c>
    </row>
    <row r="133" spans="2:5" ht="12.75">
      <c r="B133" s="1" t="s">
        <v>65</v>
      </c>
      <c r="E133" s="45">
        <v>11</v>
      </c>
    </row>
    <row r="134" ht="12.75">
      <c r="E134" s="45">
        <v>9.1</v>
      </c>
    </row>
    <row r="135" ht="12.75">
      <c r="E135" s="45">
        <v>8</v>
      </c>
    </row>
    <row r="136" spans="2:5" ht="12.75">
      <c r="B136" s="2"/>
      <c r="C136" s="2"/>
      <c r="E136" s="45">
        <v>4.9</v>
      </c>
    </row>
    <row r="137" spans="2:5" ht="12.75">
      <c r="B137" s="2"/>
      <c r="C137" s="2"/>
      <c r="E137" s="45">
        <v>8</v>
      </c>
    </row>
    <row r="138" ht="12.75">
      <c r="E138" s="45">
        <v>9</v>
      </c>
    </row>
    <row r="139" spans="2:5" ht="12.75">
      <c r="B139" s="1" t="s">
        <v>80</v>
      </c>
      <c r="E139" s="45">
        <v>8.5</v>
      </c>
    </row>
    <row r="140" ht="12.75">
      <c r="E140" s="45">
        <v>4.9</v>
      </c>
    </row>
    <row r="141" ht="12.75">
      <c r="E141" s="45">
        <v>7</v>
      </c>
    </row>
    <row r="142" ht="12.75">
      <c r="E142" s="45">
        <v>8</v>
      </c>
    </row>
    <row r="143" spans="2:5" ht="12.75">
      <c r="B143" s="1" t="s">
        <v>64</v>
      </c>
      <c r="E143" s="45">
        <v>6</v>
      </c>
    </row>
    <row r="144" spans="2:5" ht="12.75">
      <c r="B144" s="1" t="s">
        <v>65</v>
      </c>
      <c r="E144" s="45">
        <v>9</v>
      </c>
    </row>
    <row r="145" ht="12.75">
      <c r="E145" s="45">
        <v>7</v>
      </c>
    </row>
    <row r="146" ht="12.75">
      <c r="E146" s="45">
        <v>9.5</v>
      </c>
    </row>
    <row r="147" ht="12.75">
      <c r="E147" s="45">
        <v>5</v>
      </c>
    </row>
    <row r="148" ht="12.75">
      <c r="E148" s="45">
        <v>10</v>
      </c>
    </row>
    <row r="149" spans="1:5" ht="12.75">
      <c r="A149" s="2" t="s">
        <v>289</v>
      </c>
      <c r="B149" s="42" t="s">
        <v>290</v>
      </c>
      <c r="C149" s="41">
        <f>CONFIDENCE(0.05,2.1,36)</f>
        <v>0.6859873945890188</v>
      </c>
      <c r="E149" s="45">
        <v>11</v>
      </c>
    </row>
    <row r="150" spans="1:5" ht="12.75">
      <c r="A150" s="2"/>
      <c r="B150" s="41"/>
      <c r="C150" s="47"/>
      <c r="E150" s="45">
        <v>7</v>
      </c>
    </row>
    <row r="151" spans="2:5" ht="12.75">
      <c r="B151" s="42" t="s">
        <v>64</v>
      </c>
      <c r="C151" s="48">
        <f>7.6-C149</f>
        <v>6.9140126054109805</v>
      </c>
      <c r="E151" s="45">
        <v>5</v>
      </c>
    </row>
    <row r="152" spans="2:5" ht="12.75">
      <c r="B152" s="42" t="s">
        <v>65</v>
      </c>
      <c r="C152" s="49">
        <f>7.6+C149</f>
        <v>8.285987394589018</v>
      </c>
      <c r="E152" s="45">
        <v>9.1</v>
      </c>
    </row>
    <row r="153" ht="12.75">
      <c r="E153" s="45">
        <v>9</v>
      </c>
    </row>
    <row r="154" spans="2:5" ht="12.75">
      <c r="B154" s="42" t="s">
        <v>291</v>
      </c>
      <c r="C154" s="41">
        <f>CONFIDENCE(0.02,2.1,36)</f>
        <v>0.8142217559142944</v>
      </c>
      <c r="E154" s="45">
        <v>8.05</v>
      </c>
    </row>
    <row r="155" spans="2:5" ht="12.75">
      <c r="B155" s="41"/>
      <c r="C155" s="41"/>
      <c r="E155" s="45">
        <v>2</v>
      </c>
    </row>
    <row r="156" spans="2:5" ht="12.75">
      <c r="B156" s="42" t="s">
        <v>64</v>
      </c>
      <c r="C156" s="48">
        <f>7.6-C154</f>
        <v>6.785778244085705</v>
      </c>
      <c r="E156" s="45">
        <v>8</v>
      </c>
    </row>
    <row r="157" spans="2:5" ht="12.75">
      <c r="B157" s="42" t="s">
        <v>65</v>
      </c>
      <c r="C157" s="49">
        <f>7.6+C154</f>
        <v>8.414221755914294</v>
      </c>
      <c r="E157" s="45">
        <v>4.8</v>
      </c>
    </row>
    <row r="158" ht="12.75">
      <c r="E158" s="45">
        <v>9</v>
      </c>
    </row>
    <row r="159" spans="1:5" ht="12.75">
      <c r="A159" s="2" t="s">
        <v>292</v>
      </c>
      <c r="B159" s="47" t="s">
        <v>89</v>
      </c>
      <c r="C159" s="52"/>
      <c r="E159" s="45">
        <v>8</v>
      </c>
    </row>
    <row r="160" spans="2:5" ht="12.75">
      <c r="B160" s="34"/>
      <c r="C160" s="34"/>
      <c r="E160" s="45">
        <v>5.75</v>
      </c>
    </row>
    <row r="161" spans="2:5" ht="13.5" thickBot="1">
      <c r="B161" s="42" t="s">
        <v>290</v>
      </c>
      <c r="C161" s="34">
        <v>0.7104005268613789</v>
      </c>
      <c r="E161" s="46">
        <v>9</v>
      </c>
    </row>
    <row r="162" spans="2:3" ht="12.75">
      <c r="B162" s="41"/>
      <c r="C162" s="41"/>
    </row>
    <row r="163" spans="1:3" ht="12.75">
      <c r="A163" s="2"/>
      <c r="B163" s="42" t="s">
        <v>64</v>
      </c>
      <c r="C163" s="48">
        <f>7.6-C161</f>
        <v>6.88959947313862</v>
      </c>
    </row>
    <row r="164" spans="2:3" ht="12.75">
      <c r="B164" s="42" t="s">
        <v>65</v>
      </c>
      <c r="C164" s="49">
        <f>7.6+C161</f>
        <v>8.310400526861379</v>
      </c>
    </row>
    <row r="166" spans="2:3" ht="12.75">
      <c r="B166" s="47" t="s">
        <v>89</v>
      </c>
      <c r="C166" s="51"/>
    </row>
    <row r="167" spans="2:3" ht="12.75">
      <c r="B167" s="34"/>
      <c r="C167" s="34"/>
    </row>
    <row r="168" spans="2:3" ht="12.75">
      <c r="B168" s="42" t="s">
        <v>291</v>
      </c>
      <c r="C168" s="34">
        <v>0.8530356798871722</v>
      </c>
    </row>
    <row r="169" spans="2:3" ht="12.75">
      <c r="B169" s="41"/>
      <c r="C169" s="41"/>
    </row>
    <row r="170" spans="2:3" ht="12.75">
      <c r="B170" s="42" t="s">
        <v>64</v>
      </c>
      <c r="C170" s="48">
        <f>7.6-C168</f>
        <v>6.746964320112827</v>
      </c>
    </row>
    <row r="171" spans="2:3" ht="12.75">
      <c r="B171" s="42" t="s">
        <v>65</v>
      </c>
      <c r="C171" s="49">
        <f>7.6+C168</f>
        <v>8.453035679887172</v>
      </c>
    </row>
  </sheetData>
  <sheetProtection/>
  <hyperlinks>
    <hyperlink ref="A10" r:id="rId1" display="See cell A60 of Answers 5 for directions."/>
    <hyperlink ref="A89" r:id="rId2" display="See cell A7 of Answers 5 for directions."/>
    <hyperlink ref="A115" r:id="rId3" display="See cell A29 of Answers 5 for directions."/>
    <hyperlink ref="A129" r:id="rId4" display="See cell A89 of Answers 5 for directions."/>
  </hyperlinks>
  <printOptions/>
  <pageMargins left="0.5" right="0.25" top="0.5" bottom="0" header="0.5" footer="0.5"/>
  <pageSetup horizontalDpi="360" verticalDpi="360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00390625" style="0" customWidth="1"/>
    <col min="2" max="2" width="16.8515625" style="0" customWidth="1"/>
    <col min="3" max="3" width="7.57421875" style="0" customWidth="1"/>
    <col min="4" max="4" width="7.00390625" style="0" customWidth="1"/>
    <col min="5" max="5" width="6.421875" style="0" customWidth="1"/>
    <col min="6" max="6" width="5.57421875" style="0" customWidth="1"/>
  </cols>
  <sheetData>
    <row r="1" ht="12.75">
      <c r="A1" s="25" t="s">
        <v>266</v>
      </c>
    </row>
    <row r="2" ht="12.75">
      <c r="A2" s="2"/>
    </row>
    <row r="3" ht="12.75">
      <c r="A3" s="2" t="s">
        <v>293</v>
      </c>
    </row>
    <row r="4" ht="12.75">
      <c r="A4" t="s">
        <v>294</v>
      </c>
    </row>
    <row r="6" ht="12.75">
      <c r="A6" s="2" t="s">
        <v>207</v>
      </c>
    </row>
    <row r="7" ht="12.75">
      <c r="A7" s="2" t="s">
        <v>208</v>
      </c>
    </row>
    <row r="8" ht="12.75">
      <c r="A8" s="2" t="s">
        <v>209</v>
      </c>
    </row>
    <row r="10" ht="12.75">
      <c r="A10" t="s">
        <v>104</v>
      </c>
    </row>
    <row r="11" ht="13.5" thickBot="1">
      <c r="A11" t="s">
        <v>91</v>
      </c>
    </row>
    <row r="12" spans="1:5" ht="12.75">
      <c r="A12" t="s">
        <v>92</v>
      </c>
      <c r="B12" s="2" t="s">
        <v>94</v>
      </c>
      <c r="C12" s="2"/>
      <c r="D12" s="26" t="s">
        <v>89</v>
      </c>
      <c r="E12" s="1"/>
    </row>
    <row r="13" spans="1:5" ht="12.75">
      <c r="A13" t="s">
        <v>93</v>
      </c>
      <c r="B13" s="2" t="s">
        <v>95</v>
      </c>
      <c r="C13" s="2"/>
      <c r="D13" s="53">
        <v>4.5</v>
      </c>
      <c r="E13" s="5"/>
    </row>
    <row r="14" spans="1:5" ht="12.75">
      <c r="A14" t="s">
        <v>267</v>
      </c>
      <c r="D14" s="53">
        <v>6.95</v>
      </c>
      <c r="E14" s="5"/>
    </row>
    <row r="15" spans="1:5" ht="12.75">
      <c r="A15" t="s">
        <v>210</v>
      </c>
      <c r="D15" s="53">
        <v>10</v>
      </c>
      <c r="E15" s="5"/>
    </row>
    <row r="16" spans="1:5" ht="12.75">
      <c r="A16" t="s">
        <v>211</v>
      </c>
      <c r="B16" s="2" t="s">
        <v>96</v>
      </c>
      <c r="C16" s="2"/>
      <c r="D16" s="53">
        <v>11</v>
      </c>
      <c r="E16" s="5"/>
    </row>
    <row r="17" spans="2:5" ht="12.75">
      <c r="B17" s="2"/>
      <c r="C17" s="2"/>
      <c r="D17" s="53">
        <v>8.05</v>
      </c>
      <c r="E17" s="5"/>
    </row>
    <row r="18" spans="2:5" ht="12.75">
      <c r="B18" s="2"/>
      <c r="C18" s="2"/>
      <c r="D18" s="53">
        <v>6</v>
      </c>
      <c r="E18" s="5"/>
    </row>
    <row r="19" spans="1:5" ht="12.75">
      <c r="A19" s="22"/>
      <c r="B19" s="2" t="s">
        <v>97</v>
      </c>
      <c r="C19" s="2"/>
      <c r="D19" s="53">
        <v>6.5</v>
      </c>
      <c r="E19" s="5"/>
    </row>
    <row r="20" spans="1:5" ht="12.75">
      <c r="A20" s="3"/>
      <c r="B20" s="2"/>
      <c r="C20" s="2"/>
      <c r="D20" s="53">
        <v>11</v>
      </c>
      <c r="E20" s="5"/>
    </row>
    <row r="21" spans="2:5" ht="12.75">
      <c r="B21" s="2" t="s">
        <v>98</v>
      </c>
      <c r="C21" s="2"/>
      <c r="D21" s="53">
        <v>9.1</v>
      </c>
      <c r="E21" s="5"/>
    </row>
    <row r="22" spans="2:5" ht="12.75">
      <c r="B22" s="2" t="s">
        <v>99</v>
      </c>
      <c r="C22" s="2"/>
      <c r="D22" s="53">
        <v>8</v>
      </c>
      <c r="E22" s="5"/>
    </row>
    <row r="23" spans="2:5" ht="12.75">
      <c r="B23" s="2"/>
      <c r="C23" s="2"/>
      <c r="D23" s="53">
        <v>4.9</v>
      </c>
      <c r="E23" s="5"/>
    </row>
    <row r="24" spans="2:5" ht="12.75">
      <c r="B24" s="2" t="s">
        <v>100</v>
      </c>
      <c r="C24" s="2"/>
      <c r="D24" s="53">
        <v>8</v>
      </c>
      <c r="E24" s="5"/>
    </row>
    <row r="25" spans="2:5" ht="12.75">
      <c r="B25" s="2"/>
      <c r="C25" s="2"/>
      <c r="D25" s="53">
        <v>9</v>
      </c>
      <c r="E25" s="5"/>
    </row>
    <row r="26" spans="2:5" ht="12.75">
      <c r="B26" s="2" t="s">
        <v>163</v>
      </c>
      <c r="C26" s="2"/>
      <c r="D26" s="53">
        <v>8.5</v>
      </c>
      <c r="E26" s="5"/>
    </row>
    <row r="27" spans="4:5" ht="12.75">
      <c r="D27" s="53">
        <v>4.9</v>
      </c>
      <c r="E27" s="5"/>
    </row>
    <row r="28" spans="2:5" ht="12.75">
      <c r="B28" s="2" t="s">
        <v>101</v>
      </c>
      <c r="C28" s="2"/>
      <c r="D28" s="53">
        <v>7</v>
      </c>
      <c r="E28" s="5"/>
    </row>
    <row r="29" spans="4:5" ht="12.75">
      <c r="D29" s="53">
        <v>8</v>
      </c>
      <c r="E29" s="5"/>
    </row>
    <row r="30" spans="1:5" ht="12.75">
      <c r="A30" s="2" t="s">
        <v>298</v>
      </c>
      <c r="B30" s="2" t="s">
        <v>103</v>
      </c>
      <c r="D30" s="53">
        <v>6</v>
      </c>
      <c r="E30" s="5"/>
    </row>
    <row r="31" spans="2:5" ht="12.75">
      <c r="B31" s="2"/>
      <c r="D31" s="53">
        <v>9</v>
      </c>
      <c r="E31" s="5"/>
    </row>
    <row r="32" spans="2:5" ht="12.75">
      <c r="B32" s="29" t="s">
        <v>94</v>
      </c>
      <c r="C32" s="55">
        <v>8</v>
      </c>
      <c r="D32" s="53">
        <v>7</v>
      </c>
      <c r="E32" s="5"/>
    </row>
    <row r="33" spans="2:5" ht="12.75">
      <c r="B33" s="29" t="s">
        <v>95</v>
      </c>
      <c r="C33" s="41"/>
      <c r="D33" s="53">
        <v>9.5</v>
      </c>
      <c r="E33" s="5"/>
    </row>
    <row r="34" spans="2:5" ht="12.75">
      <c r="B34" s="41"/>
      <c r="C34" s="41"/>
      <c r="D34" s="53">
        <v>5</v>
      </c>
      <c r="E34" s="5"/>
    </row>
    <row r="35" spans="2:5" ht="12.75">
      <c r="B35" s="41"/>
      <c r="C35" s="41"/>
      <c r="D35" s="53">
        <v>10</v>
      </c>
      <c r="E35" s="5"/>
    </row>
    <row r="36" spans="2:5" ht="12.75">
      <c r="B36" s="29" t="s">
        <v>96</v>
      </c>
      <c r="C36" s="41">
        <v>0.01</v>
      </c>
      <c r="D36" s="53">
        <v>11</v>
      </c>
      <c r="E36" s="5"/>
    </row>
    <row r="37" spans="2:5" ht="12.75">
      <c r="B37" s="29"/>
      <c r="C37" s="41"/>
      <c r="D37" s="53">
        <v>7</v>
      </c>
      <c r="E37" s="5"/>
    </row>
    <row r="38" spans="2:5" ht="12.75">
      <c r="B38" s="29"/>
      <c r="C38" s="41"/>
      <c r="D38" s="53">
        <v>5</v>
      </c>
      <c r="E38" s="5"/>
    </row>
    <row r="39" spans="2:5" ht="12.75">
      <c r="B39" s="29" t="s">
        <v>97</v>
      </c>
      <c r="C39" s="55">
        <f>AVERAGE(D13:D48)</f>
        <v>7.6000000000000005</v>
      </c>
      <c r="D39" s="53">
        <v>9.1</v>
      </c>
      <c r="E39" s="5"/>
    </row>
    <row r="40" spans="2:5" ht="12.75">
      <c r="B40" s="29"/>
      <c r="C40" s="41"/>
      <c r="D40" s="53">
        <v>9</v>
      </c>
      <c r="E40" s="5"/>
    </row>
    <row r="41" spans="2:5" ht="12.75">
      <c r="B41" s="29" t="s">
        <v>98</v>
      </c>
      <c r="C41" s="41">
        <f>STDEV(D13:D48)</f>
        <v>2.0995917970609668</v>
      </c>
      <c r="D41" s="53">
        <v>8.05</v>
      </c>
      <c r="E41" s="5"/>
    </row>
    <row r="42" spans="2:5" ht="12.75">
      <c r="B42" s="29" t="s">
        <v>99</v>
      </c>
      <c r="C42" s="41"/>
      <c r="D42" s="53">
        <v>2</v>
      </c>
      <c r="E42" s="5"/>
    </row>
    <row r="43" spans="2:5" ht="12.75">
      <c r="B43" s="29"/>
      <c r="C43" s="41"/>
      <c r="D43" s="53">
        <v>8</v>
      </c>
      <c r="E43" s="5"/>
    </row>
    <row r="44" spans="1:5" ht="12.75">
      <c r="A44" s="29" t="s">
        <v>299</v>
      </c>
      <c r="B44" s="29" t="s">
        <v>100</v>
      </c>
      <c r="C44" s="41">
        <f>COUNT(D13:D48)</f>
        <v>36</v>
      </c>
      <c r="D44" s="53">
        <v>4.8</v>
      </c>
      <c r="E44" s="5"/>
    </row>
    <row r="45" spans="1:5" ht="12.75">
      <c r="A45" s="29" t="s">
        <v>102</v>
      </c>
      <c r="B45" s="29"/>
      <c r="C45" s="41"/>
      <c r="D45" s="53">
        <v>9</v>
      </c>
      <c r="E45" s="5"/>
    </row>
    <row r="46" spans="1:5" ht="12.75">
      <c r="A46" s="41" t="s">
        <v>212</v>
      </c>
      <c r="B46" s="29" t="s">
        <v>163</v>
      </c>
      <c r="C46" s="41">
        <f>C41/SQRT(C44)</f>
        <v>0.3499319661768278</v>
      </c>
      <c r="D46" s="53">
        <v>8</v>
      </c>
      <c r="E46" s="5"/>
    </row>
    <row r="47" spans="1:5" ht="12.75">
      <c r="A47" s="29"/>
      <c r="B47" s="41"/>
      <c r="C47" s="41"/>
      <c r="D47" s="53">
        <v>5.75</v>
      </c>
      <c r="E47" s="5"/>
    </row>
    <row r="48" spans="1:5" ht="13.5" thickBot="1">
      <c r="A48" s="29" t="s">
        <v>295</v>
      </c>
      <c r="B48" s="29" t="s">
        <v>101</v>
      </c>
      <c r="C48" s="41">
        <f>(C39-C32)/C46</f>
        <v>-1.1430793373071588</v>
      </c>
      <c r="D48" s="54">
        <v>9</v>
      </c>
      <c r="E48" s="5"/>
    </row>
    <row r="49" spans="1:5" ht="12.75">
      <c r="A49" s="41" t="s">
        <v>296</v>
      </c>
      <c r="B49" s="41"/>
      <c r="C49" s="41"/>
      <c r="D49" s="20"/>
      <c r="E49" s="5"/>
    </row>
    <row r="50" spans="1:5" ht="12.75">
      <c r="A50" s="41" t="s">
        <v>297</v>
      </c>
      <c r="B50" s="29" t="s">
        <v>103</v>
      </c>
      <c r="C50" s="41">
        <f>NORMSINV(0.99)</f>
        <v>2.3263478740408408</v>
      </c>
      <c r="D50" s="20"/>
      <c r="E50" s="5"/>
    </row>
    <row r="51" spans="4:5" ht="12.75">
      <c r="D51" s="20"/>
      <c r="E51" s="5"/>
    </row>
    <row r="52" spans="1:5" ht="12.75">
      <c r="A52" t="s">
        <v>268</v>
      </c>
      <c r="D52" s="20"/>
      <c r="E52" s="5"/>
    </row>
    <row r="53" spans="4:5" ht="12.75">
      <c r="D53" s="20"/>
      <c r="E53" s="5"/>
    </row>
    <row r="54" spans="1:5" ht="12.75">
      <c r="A54" t="s">
        <v>105</v>
      </c>
      <c r="D54" s="20"/>
      <c r="E54" s="5"/>
    </row>
    <row r="55" spans="1:5" ht="13.5" thickBot="1">
      <c r="A55" t="s">
        <v>106</v>
      </c>
      <c r="D55" s="20"/>
      <c r="E55" s="5"/>
    </row>
    <row r="56" spans="1:6" ht="12.75">
      <c r="A56" t="s">
        <v>109</v>
      </c>
      <c r="B56" s="56"/>
      <c r="C56" s="57"/>
      <c r="D56" s="58" t="s">
        <v>117</v>
      </c>
      <c r="E56" s="59"/>
      <c r="F56" s="60"/>
    </row>
    <row r="57" spans="1:6" ht="12.75">
      <c r="A57" t="s">
        <v>107</v>
      </c>
      <c r="B57" s="61"/>
      <c r="C57" s="62" t="s">
        <v>116</v>
      </c>
      <c r="D57" s="62"/>
      <c r="E57" s="31"/>
      <c r="F57" s="63"/>
    </row>
    <row r="58" spans="1:6" ht="12.75">
      <c r="A58" t="s">
        <v>108</v>
      </c>
      <c r="B58" s="61"/>
      <c r="C58" s="30" t="s">
        <v>111</v>
      </c>
      <c r="D58" s="30" t="s">
        <v>110</v>
      </c>
      <c r="E58" s="30" t="s">
        <v>112</v>
      </c>
      <c r="F58" s="64" t="s">
        <v>115</v>
      </c>
    </row>
    <row r="59" spans="1:6" ht="12.75">
      <c r="A59" t="s">
        <v>213</v>
      </c>
      <c r="B59" s="61"/>
      <c r="C59" s="65"/>
      <c r="D59" s="66"/>
      <c r="E59" s="31"/>
      <c r="F59" s="63"/>
    </row>
    <row r="60" spans="1:6" ht="12.75">
      <c r="A60" s="40" t="s">
        <v>324</v>
      </c>
      <c r="B60" s="67" t="s">
        <v>113</v>
      </c>
      <c r="C60" s="31">
        <v>6</v>
      </c>
      <c r="D60" s="68">
        <v>9</v>
      </c>
      <c r="E60" s="31">
        <v>15</v>
      </c>
      <c r="F60" s="69">
        <f>SUM(C60:E60)</f>
        <v>30</v>
      </c>
    </row>
    <row r="61" spans="1:6" ht="12.75">
      <c r="A61" s="17"/>
      <c r="B61" s="67" t="s">
        <v>114</v>
      </c>
      <c r="C61" s="68">
        <v>14</v>
      </c>
      <c r="D61" s="68">
        <v>11</v>
      </c>
      <c r="E61" s="68">
        <v>5</v>
      </c>
      <c r="F61" s="69">
        <f>SUM(C61:E61)</f>
        <v>30</v>
      </c>
    </row>
    <row r="62" spans="2:6" ht="13.5" thickBot="1">
      <c r="B62" s="70" t="s">
        <v>115</v>
      </c>
      <c r="C62" s="71">
        <f>SUM(C60:C61)</f>
        <v>20</v>
      </c>
      <c r="D62" s="71">
        <f>SUM(D60:D61)</f>
        <v>20</v>
      </c>
      <c r="E62" s="71">
        <f>SUM(E60:E61)</f>
        <v>20</v>
      </c>
      <c r="F62" s="72">
        <f>SUM(F60:F61)</f>
        <v>60</v>
      </c>
    </row>
    <row r="63" spans="2:6" ht="12.75">
      <c r="B63" s="21"/>
      <c r="D63" s="20"/>
      <c r="E63" s="5"/>
      <c r="F63" s="5"/>
    </row>
    <row r="64" spans="4:5" ht="12.75">
      <c r="D64" s="20"/>
      <c r="E64" s="5"/>
    </row>
    <row r="65" spans="1:5" ht="12.75">
      <c r="A65" s="2" t="s">
        <v>298</v>
      </c>
      <c r="D65" s="19"/>
      <c r="E65" s="5"/>
    </row>
    <row r="66" spans="3:5" ht="12.75">
      <c r="C66" s="2"/>
      <c r="D66" s="2"/>
      <c r="E66" s="5"/>
    </row>
    <row r="67" spans="3:6" ht="12.75">
      <c r="C67" s="1"/>
      <c r="D67" s="1"/>
      <c r="E67" s="1"/>
      <c r="F67" s="1"/>
    </row>
    <row r="75" ht="13.5" thickBot="1"/>
    <row r="76" spans="2:6" ht="12.75">
      <c r="B76" s="56"/>
      <c r="C76" s="57"/>
      <c r="D76" s="73" t="s">
        <v>119</v>
      </c>
      <c r="E76" s="59"/>
      <c r="F76" s="60"/>
    </row>
    <row r="77" spans="2:6" ht="12.75">
      <c r="B77" s="61"/>
      <c r="C77" s="62" t="s">
        <v>269</v>
      </c>
      <c r="D77" s="62"/>
      <c r="E77" s="31"/>
      <c r="F77" s="63"/>
    </row>
    <row r="78" spans="2:6" ht="12.75">
      <c r="B78" s="61"/>
      <c r="C78" s="30" t="s">
        <v>111</v>
      </c>
      <c r="D78" s="30" t="s">
        <v>110</v>
      </c>
      <c r="E78" s="30" t="s">
        <v>112</v>
      </c>
      <c r="F78" s="64" t="s">
        <v>115</v>
      </c>
    </row>
    <row r="79" spans="2:6" ht="12.75">
      <c r="B79" s="61"/>
      <c r="C79" s="65"/>
      <c r="D79" s="66"/>
      <c r="E79" s="31"/>
      <c r="F79" s="63"/>
    </row>
    <row r="80" spans="2:6" ht="12.75">
      <c r="B80" s="67" t="s">
        <v>113</v>
      </c>
      <c r="C80" s="31">
        <v>6</v>
      </c>
      <c r="D80" s="68">
        <v>9</v>
      </c>
      <c r="E80" s="31">
        <v>15</v>
      </c>
      <c r="F80" s="69">
        <f>SUM(C80:E80)</f>
        <v>30</v>
      </c>
    </row>
    <row r="81" spans="2:6" ht="12.75">
      <c r="B81" s="67" t="s">
        <v>114</v>
      </c>
      <c r="C81" s="68">
        <v>14</v>
      </c>
      <c r="D81" s="68">
        <v>11</v>
      </c>
      <c r="E81" s="68">
        <v>5</v>
      </c>
      <c r="F81" s="69">
        <f>SUM(C81:E81)</f>
        <v>30</v>
      </c>
    </row>
    <row r="82" spans="2:6" ht="13.5" thickBot="1">
      <c r="B82" s="70" t="s">
        <v>115</v>
      </c>
      <c r="C82" s="71">
        <f>SUM(C80:C81)</f>
        <v>20</v>
      </c>
      <c r="D82" s="71">
        <f>SUM(D80:D81)</f>
        <v>20</v>
      </c>
      <c r="E82" s="71">
        <f>SUM(E80:E81)</f>
        <v>20</v>
      </c>
      <c r="F82" s="72">
        <f>SUM(F80:F81)</f>
        <v>60</v>
      </c>
    </row>
    <row r="83" spans="2:6" ht="12.75">
      <c r="B83" s="21"/>
      <c r="D83" s="20"/>
      <c r="E83" s="5"/>
      <c r="F83" s="5"/>
    </row>
    <row r="84" spans="4:5" ht="12.75">
      <c r="D84" s="20"/>
      <c r="E84" s="5"/>
    </row>
    <row r="85" spans="2:5" ht="12.75">
      <c r="B85" s="41"/>
      <c r="C85" s="74" t="s">
        <v>119</v>
      </c>
      <c r="D85" s="43"/>
      <c r="E85" s="41"/>
    </row>
    <row r="86" spans="2:5" ht="12.75">
      <c r="B86" s="41"/>
      <c r="C86" s="29" t="s">
        <v>333</v>
      </c>
      <c r="D86" s="43"/>
      <c r="E86" s="41"/>
    </row>
    <row r="87" spans="2:6" ht="12.75">
      <c r="B87" s="41"/>
      <c r="C87" s="42" t="s">
        <v>111</v>
      </c>
      <c r="D87" s="42" t="s">
        <v>110</v>
      </c>
      <c r="E87" s="42" t="s">
        <v>112</v>
      </c>
      <c r="F87" s="1"/>
    </row>
    <row r="88" spans="1:5" ht="12.75">
      <c r="A88" s="29" t="s">
        <v>300</v>
      </c>
      <c r="B88" s="41"/>
      <c r="C88" s="41"/>
      <c r="D88" s="41"/>
      <c r="E88" s="41"/>
    </row>
    <row r="89" spans="1:5" ht="12.75">
      <c r="A89" s="41" t="s">
        <v>270</v>
      </c>
      <c r="B89" s="75" t="s">
        <v>113</v>
      </c>
      <c r="C89" s="41">
        <f>F80*C82/F82</f>
        <v>10</v>
      </c>
      <c r="D89" s="41">
        <f>F80*D82/F82</f>
        <v>10</v>
      </c>
      <c r="E89" s="41">
        <f>F80*E82/F82</f>
        <v>10</v>
      </c>
    </row>
    <row r="90" spans="1:5" ht="12.75">
      <c r="A90" s="41" t="s">
        <v>271</v>
      </c>
      <c r="B90" s="75" t="s">
        <v>114</v>
      </c>
      <c r="C90" s="41">
        <f>F81*C82/F82</f>
        <v>10</v>
      </c>
      <c r="D90" s="41">
        <f>F81*D82/F82</f>
        <v>10</v>
      </c>
      <c r="E90" s="41">
        <f>F81*E82/F82</f>
        <v>10</v>
      </c>
    </row>
    <row r="91" spans="1:2" ht="12.75">
      <c r="A91" s="41" t="s">
        <v>273</v>
      </c>
      <c r="B91" s="17"/>
    </row>
    <row r="92" spans="1:3" ht="12.75">
      <c r="A92" s="41" t="s">
        <v>272</v>
      </c>
      <c r="B92" s="17" t="s">
        <v>118</v>
      </c>
      <c r="C92" s="41">
        <f>CHITEST(C80:E81,C89:E90)</f>
        <v>0.014995576820477703</v>
      </c>
    </row>
  </sheetData>
  <sheetProtection/>
  <hyperlinks>
    <hyperlink ref="A60" r:id="rId1" display="See cell A137 of Answers 9 for directions."/>
  </hyperlinks>
  <printOptions/>
  <pageMargins left="0.5" right="0" top="1" bottom="1" header="0.5" footer="0.5"/>
  <pageSetup horizontalDpi="360" verticalDpi="36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8515625" style="0" customWidth="1"/>
    <col min="2" max="2" width="21.421875" style="0" customWidth="1"/>
    <col min="3" max="3" width="7.7109375" style="0" customWidth="1"/>
    <col min="4" max="4" width="8.140625" style="0" customWidth="1"/>
    <col min="5" max="5" width="8.00390625" style="0" customWidth="1"/>
    <col min="6" max="6" width="7.140625" style="0" customWidth="1"/>
    <col min="7" max="7" width="8.28125" style="0" customWidth="1"/>
    <col min="8" max="8" width="7.140625" style="0" customWidth="1"/>
  </cols>
  <sheetData>
    <row r="1" spans="1:4" ht="12.75">
      <c r="A1" t="s">
        <v>4</v>
      </c>
      <c r="C1" s="78" t="s">
        <v>1</v>
      </c>
      <c r="D1" s="79" t="s">
        <v>1</v>
      </c>
    </row>
    <row r="2" spans="1:4" ht="12.75">
      <c r="A2" t="s">
        <v>120</v>
      </c>
      <c r="C2" s="85" t="s">
        <v>2</v>
      </c>
      <c r="D2" s="64" t="s">
        <v>3</v>
      </c>
    </row>
    <row r="3" spans="1:4" ht="12.75">
      <c r="A3" t="s">
        <v>0</v>
      </c>
      <c r="C3" s="80">
        <v>12</v>
      </c>
      <c r="D3" s="69">
        <v>15</v>
      </c>
    </row>
    <row r="4" spans="1:4" ht="12.75">
      <c r="A4" t="s">
        <v>330</v>
      </c>
      <c r="C4" s="80">
        <v>13</v>
      </c>
      <c r="D4" s="69">
        <v>17</v>
      </c>
    </row>
    <row r="5" spans="1:4" ht="12.75">
      <c r="A5" s="40" t="s">
        <v>331</v>
      </c>
      <c r="C5" s="80">
        <v>10</v>
      </c>
      <c r="D5" s="69">
        <v>14</v>
      </c>
    </row>
    <row r="6" spans="1:4" ht="13.5" thickBot="1">
      <c r="A6" t="s">
        <v>280</v>
      </c>
      <c r="C6" s="86">
        <v>11</v>
      </c>
      <c r="D6" s="72">
        <v>12</v>
      </c>
    </row>
    <row r="13" ht="12.75">
      <c r="A13" s="2" t="s">
        <v>298</v>
      </c>
    </row>
    <row r="22" spans="1:4" ht="12.75">
      <c r="A22" s="29" t="s">
        <v>299</v>
      </c>
      <c r="B22" s="29" t="s">
        <v>5</v>
      </c>
      <c r="C22" s="41"/>
      <c r="D22" s="41"/>
    </row>
    <row r="23" spans="1:4" ht="13.5" thickBot="1">
      <c r="A23" s="29" t="s">
        <v>15</v>
      </c>
      <c r="B23" s="41"/>
      <c r="C23" s="41"/>
      <c r="D23" s="41"/>
    </row>
    <row r="24" spans="1:4" ht="12.75">
      <c r="A24" s="41" t="s">
        <v>17</v>
      </c>
      <c r="B24" s="76"/>
      <c r="C24" s="77" t="s">
        <v>2</v>
      </c>
      <c r="D24" s="77" t="s">
        <v>3</v>
      </c>
    </row>
    <row r="25" spans="1:4" ht="12.75">
      <c r="A25" s="41" t="s">
        <v>18</v>
      </c>
      <c r="B25" s="34" t="s">
        <v>43</v>
      </c>
      <c r="C25" s="34">
        <v>11.5</v>
      </c>
      <c r="D25" s="34">
        <v>14.5</v>
      </c>
    </row>
    <row r="26" spans="2:4" ht="12.75">
      <c r="B26" s="34" t="s">
        <v>6</v>
      </c>
      <c r="C26" s="34">
        <v>1.6666666666666667</v>
      </c>
      <c r="D26" s="34">
        <v>4.333333333333333</v>
      </c>
    </row>
    <row r="27" spans="1:4" ht="12.75">
      <c r="A27" s="29" t="s">
        <v>316</v>
      </c>
      <c r="B27" s="34" t="s">
        <v>7</v>
      </c>
      <c r="C27" s="34">
        <v>4</v>
      </c>
      <c r="D27" s="34">
        <v>4</v>
      </c>
    </row>
    <row r="28" spans="1:4" ht="12.75">
      <c r="A28" s="41" t="s">
        <v>301</v>
      </c>
      <c r="B28" s="34" t="s">
        <v>8</v>
      </c>
      <c r="C28" s="34">
        <v>0.7442084075352507</v>
      </c>
      <c r="D28" s="34"/>
    </row>
    <row r="29" spans="2:4" ht="12.75">
      <c r="B29" s="34" t="s">
        <v>164</v>
      </c>
      <c r="C29" s="34">
        <v>0</v>
      </c>
      <c r="D29" s="34"/>
    </row>
    <row r="30" spans="2:4" ht="12.75">
      <c r="B30" s="34" t="s">
        <v>9</v>
      </c>
      <c r="C30" s="34">
        <v>3</v>
      </c>
      <c r="D30" s="34"/>
    </row>
    <row r="31" spans="2:4" ht="12.75">
      <c r="B31" s="34" t="s">
        <v>10</v>
      </c>
      <c r="C31" s="34">
        <v>-4.242640687119285</v>
      </c>
      <c r="D31" s="34"/>
    </row>
    <row r="32" spans="2:4" ht="12.75">
      <c r="B32" s="34" t="s">
        <v>11</v>
      </c>
      <c r="C32" s="34">
        <v>0.011990599894260526</v>
      </c>
      <c r="D32" s="34"/>
    </row>
    <row r="33" spans="2:4" ht="12.75">
      <c r="B33" s="34" t="s">
        <v>12</v>
      </c>
      <c r="C33" s="34">
        <v>2.3533630155725405</v>
      </c>
      <c r="D33" s="34"/>
    </row>
    <row r="34" spans="2:4" ht="12.75">
      <c r="B34" s="34" t="s">
        <v>13</v>
      </c>
      <c r="C34" s="34">
        <v>0.023981199788521052</v>
      </c>
      <c r="D34" s="34"/>
    </row>
    <row r="35" spans="2:4" ht="13.5" thickBot="1">
      <c r="B35" s="38" t="s">
        <v>14</v>
      </c>
      <c r="C35" s="38">
        <v>3.182449290761724</v>
      </c>
      <c r="D35" s="38"/>
    </row>
    <row r="36" spans="2:4" ht="12.75">
      <c r="B36" s="4"/>
      <c r="C36" s="4"/>
      <c r="D36" s="4"/>
    </row>
    <row r="37" ht="13.5" thickBot="1"/>
    <row r="38" spans="1:6" ht="12.75">
      <c r="A38" t="s">
        <v>225</v>
      </c>
      <c r="E38" s="78" t="s">
        <v>121</v>
      </c>
      <c r="F38" s="79" t="s">
        <v>122</v>
      </c>
    </row>
    <row r="39" spans="1:6" ht="12.75">
      <c r="A39" t="s">
        <v>214</v>
      </c>
      <c r="E39" s="80">
        <v>66</v>
      </c>
      <c r="F39" s="69">
        <v>79</v>
      </c>
    </row>
    <row r="40" spans="1:6" ht="12.75">
      <c r="A40" t="s">
        <v>304</v>
      </c>
      <c r="E40" s="80">
        <v>84</v>
      </c>
      <c r="F40" s="69">
        <v>74</v>
      </c>
    </row>
    <row r="41" spans="1:6" ht="12.75">
      <c r="A41" t="s">
        <v>129</v>
      </c>
      <c r="E41" s="80">
        <v>70</v>
      </c>
      <c r="F41" s="69">
        <v>83</v>
      </c>
    </row>
    <row r="42" spans="1:6" ht="12.75">
      <c r="A42" t="s">
        <v>305</v>
      </c>
      <c r="E42" s="80">
        <v>84</v>
      </c>
      <c r="F42" s="69">
        <v>85</v>
      </c>
    </row>
    <row r="43" spans="1:6" ht="12.75">
      <c r="A43" s="22" t="s">
        <v>215</v>
      </c>
      <c r="E43" s="80">
        <v>78</v>
      </c>
      <c r="F43" s="69">
        <v>74</v>
      </c>
    </row>
    <row r="44" spans="1:6" ht="12.75">
      <c r="A44" s="22" t="s">
        <v>216</v>
      </c>
      <c r="E44" s="80">
        <v>83</v>
      </c>
      <c r="F44" s="69">
        <v>71</v>
      </c>
    </row>
    <row r="45" spans="1:6" ht="12.75">
      <c r="A45" s="22" t="s">
        <v>327</v>
      </c>
      <c r="E45" s="80">
        <v>71</v>
      </c>
      <c r="F45" s="69">
        <v>88</v>
      </c>
    </row>
    <row r="46" spans="1:6" ht="12.75">
      <c r="A46" s="2" t="s">
        <v>328</v>
      </c>
      <c r="E46" s="80">
        <v>72</v>
      </c>
      <c r="F46" s="69">
        <v>74</v>
      </c>
    </row>
    <row r="47" spans="1:6" ht="12.75">
      <c r="A47" s="40" t="s">
        <v>329</v>
      </c>
      <c r="E47" s="80">
        <v>87</v>
      </c>
      <c r="F47" s="69">
        <v>77</v>
      </c>
    </row>
    <row r="48" spans="5:6" ht="12.75">
      <c r="E48" s="80">
        <v>68</v>
      </c>
      <c r="F48" s="69">
        <v>85</v>
      </c>
    </row>
    <row r="49" spans="5:6" ht="12.75">
      <c r="E49" s="80">
        <v>98</v>
      </c>
      <c r="F49" s="69">
        <v>83</v>
      </c>
    </row>
    <row r="50" spans="5:6" ht="12.75">
      <c r="E50" s="80">
        <v>78</v>
      </c>
      <c r="F50" s="69">
        <v>80</v>
      </c>
    </row>
    <row r="51" spans="5:6" ht="12.75">
      <c r="E51" s="80">
        <v>80</v>
      </c>
      <c r="F51" s="69">
        <v>70</v>
      </c>
    </row>
    <row r="52" spans="1:6" ht="12.75">
      <c r="A52" s="2" t="s">
        <v>298</v>
      </c>
      <c r="E52" s="80">
        <v>75</v>
      </c>
      <c r="F52" s="69">
        <v>78</v>
      </c>
    </row>
    <row r="53" spans="5:6" ht="12.75">
      <c r="E53" s="80">
        <v>72</v>
      </c>
      <c r="F53" s="69">
        <v>86</v>
      </c>
    </row>
    <row r="54" spans="5:6" ht="12.75">
      <c r="E54" s="80">
        <v>93</v>
      </c>
      <c r="F54" s="69">
        <v>71</v>
      </c>
    </row>
    <row r="55" spans="5:6" ht="12.75">
      <c r="E55" s="80">
        <v>72</v>
      </c>
      <c r="F55" s="69">
        <v>66</v>
      </c>
    </row>
    <row r="56" spans="5:6" ht="12.75">
      <c r="E56" s="80">
        <v>73</v>
      </c>
      <c r="F56" s="69">
        <v>83</v>
      </c>
    </row>
    <row r="57" spans="5:6" ht="12.75">
      <c r="E57" s="80">
        <v>86</v>
      </c>
      <c r="F57" s="69">
        <v>80</v>
      </c>
    </row>
    <row r="58" spans="5:6" ht="12.75">
      <c r="E58" s="80">
        <v>77</v>
      </c>
      <c r="F58" s="69">
        <v>82</v>
      </c>
    </row>
    <row r="59" spans="5:6" ht="12.75">
      <c r="E59" s="80">
        <v>72</v>
      </c>
      <c r="F59" s="69">
        <v>70</v>
      </c>
    </row>
    <row r="60" spans="5:6" ht="12.75">
      <c r="E60" s="80">
        <v>85</v>
      </c>
      <c r="F60" s="69">
        <v>64</v>
      </c>
    </row>
    <row r="61" spans="5:6" ht="12.75">
      <c r="E61" s="80">
        <v>83</v>
      </c>
      <c r="F61" s="69">
        <v>68</v>
      </c>
    </row>
    <row r="62" spans="5:6" ht="12.75">
      <c r="E62" s="80">
        <v>90</v>
      </c>
      <c r="F62" s="69">
        <v>78</v>
      </c>
    </row>
    <row r="63" spans="5:6" ht="12.75">
      <c r="E63" s="80">
        <v>86</v>
      </c>
      <c r="F63" s="69">
        <v>75</v>
      </c>
    </row>
    <row r="64" spans="5:6" ht="12.75">
      <c r="E64" s="80">
        <v>87</v>
      </c>
      <c r="F64" s="69">
        <v>81</v>
      </c>
    </row>
    <row r="65" spans="5:6" ht="12.75">
      <c r="E65" s="80">
        <v>73</v>
      </c>
      <c r="F65" s="69">
        <v>84</v>
      </c>
    </row>
    <row r="66" spans="5:6" ht="12.75">
      <c r="E66" s="80">
        <v>84</v>
      </c>
      <c r="F66" s="69">
        <v>68</v>
      </c>
    </row>
    <row r="67" spans="5:6" ht="12.75">
      <c r="E67" s="80">
        <v>83</v>
      </c>
      <c r="F67" s="69">
        <v>65</v>
      </c>
    </row>
    <row r="68" spans="1:6" ht="12.75">
      <c r="A68" s="29" t="s">
        <v>302</v>
      </c>
      <c r="B68" s="29" t="s">
        <v>123</v>
      </c>
      <c r="C68" s="41"/>
      <c r="D68" s="41"/>
      <c r="E68" s="80">
        <v>93</v>
      </c>
      <c r="F68" s="69">
        <v>78</v>
      </c>
    </row>
    <row r="69" spans="1:6" ht="13.5" thickBot="1">
      <c r="A69" s="41"/>
      <c r="B69" s="41"/>
      <c r="C69" s="41"/>
      <c r="D69" s="41"/>
      <c r="E69" s="80">
        <v>75</v>
      </c>
      <c r="F69" s="69">
        <v>63</v>
      </c>
    </row>
    <row r="70" spans="1:6" ht="12.75">
      <c r="A70" s="29" t="s">
        <v>217</v>
      </c>
      <c r="B70" s="76"/>
      <c r="C70" s="82" t="s">
        <v>121</v>
      </c>
      <c r="D70" s="82" t="s">
        <v>122</v>
      </c>
      <c r="E70" s="80">
        <v>82</v>
      </c>
      <c r="F70" s="69">
        <v>77</v>
      </c>
    </row>
    <row r="71" spans="1:6" ht="12.75">
      <c r="A71" s="41" t="s">
        <v>303</v>
      </c>
      <c r="B71" s="34" t="s">
        <v>43</v>
      </c>
      <c r="C71" s="83">
        <v>80</v>
      </c>
      <c r="D71" s="83">
        <v>75</v>
      </c>
      <c r="E71" s="61"/>
      <c r="F71" s="69">
        <v>64</v>
      </c>
    </row>
    <row r="72" spans="1:6" ht="12.75">
      <c r="A72" s="29" t="s">
        <v>218</v>
      </c>
      <c r="B72" s="34" t="s">
        <v>124</v>
      </c>
      <c r="C72" s="83">
        <v>64</v>
      </c>
      <c r="D72" s="83">
        <v>49</v>
      </c>
      <c r="E72" s="61"/>
      <c r="F72" s="69">
        <v>62</v>
      </c>
    </row>
    <row r="73" spans="1:6" ht="12.75">
      <c r="A73" s="29" t="s">
        <v>219</v>
      </c>
      <c r="B73" s="34" t="s">
        <v>7</v>
      </c>
      <c r="C73" s="83">
        <v>32</v>
      </c>
      <c r="D73" s="83">
        <v>49</v>
      </c>
      <c r="E73" s="61"/>
      <c r="F73" s="69">
        <v>75</v>
      </c>
    </row>
    <row r="74" spans="1:6" ht="12.75">
      <c r="A74" s="41" t="s">
        <v>274</v>
      </c>
      <c r="B74" s="34" t="s">
        <v>164</v>
      </c>
      <c r="C74" s="83">
        <v>0</v>
      </c>
      <c r="D74" s="83"/>
      <c r="E74" s="61"/>
      <c r="F74" s="69">
        <v>74</v>
      </c>
    </row>
    <row r="75" spans="1:6" ht="12.75">
      <c r="A75" s="29" t="s">
        <v>220</v>
      </c>
      <c r="B75" s="34" t="s">
        <v>62</v>
      </c>
      <c r="C75" s="34">
        <v>2.886751345948129</v>
      </c>
      <c r="D75" s="34"/>
      <c r="E75" s="61"/>
      <c r="F75" s="69">
        <v>78</v>
      </c>
    </row>
    <row r="76" spans="1:6" ht="12.75">
      <c r="A76" s="41" t="s">
        <v>221</v>
      </c>
      <c r="B76" s="34" t="s">
        <v>125</v>
      </c>
      <c r="C76" s="34">
        <v>0.0019462747878911113</v>
      </c>
      <c r="D76" s="34"/>
      <c r="E76" s="61"/>
      <c r="F76" s="69">
        <v>62</v>
      </c>
    </row>
    <row r="77" spans="1:6" ht="12.75">
      <c r="A77" s="41" t="s">
        <v>222</v>
      </c>
      <c r="B77" s="34" t="s">
        <v>126</v>
      </c>
      <c r="C77" s="34">
        <v>2.0537481759674847</v>
      </c>
      <c r="D77" s="34"/>
      <c r="E77" s="61"/>
      <c r="F77" s="69">
        <v>80</v>
      </c>
    </row>
    <row r="78" spans="1:6" ht="12.75">
      <c r="A78" s="41" t="s">
        <v>223</v>
      </c>
      <c r="B78" s="34" t="s">
        <v>127</v>
      </c>
      <c r="C78" s="34">
        <v>0.0038925495757822226</v>
      </c>
      <c r="D78" s="34"/>
      <c r="E78" s="61"/>
      <c r="F78" s="69">
        <v>69</v>
      </c>
    </row>
    <row r="79" spans="2:6" ht="13.5" thickBot="1">
      <c r="B79" s="38" t="s">
        <v>128</v>
      </c>
      <c r="C79" s="38">
        <v>2.3263419279828668</v>
      </c>
      <c r="D79" s="38"/>
      <c r="E79" s="61"/>
      <c r="F79" s="69">
        <v>76</v>
      </c>
    </row>
    <row r="80" spans="5:6" ht="12.75">
      <c r="E80" s="61"/>
      <c r="F80" s="69">
        <v>74</v>
      </c>
    </row>
    <row r="81" spans="5:6" ht="12.75">
      <c r="E81" s="61"/>
      <c r="F81" s="69">
        <v>68</v>
      </c>
    </row>
    <row r="82" spans="5:6" ht="12.75">
      <c r="E82" s="61"/>
      <c r="F82" s="69">
        <v>81</v>
      </c>
    </row>
    <row r="83" spans="5:6" ht="12.75">
      <c r="E83" s="61"/>
      <c r="F83" s="69">
        <v>82</v>
      </c>
    </row>
    <row r="84" spans="4:6" ht="12.75">
      <c r="D84" s="5"/>
      <c r="E84" s="61"/>
      <c r="F84" s="69">
        <v>75</v>
      </c>
    </row>
    <row r="85" spans="4:6" ht="12.75">
      <c r="D85" s="5"/>
      <c r="E85" s="61"/>
      <c r="F85" s="69">
        <v>71</v>
      </c>
    </row>
    <row r="86" spans="5:6" ht="12.75">
      <c r="E86" s="61"/>
      <c r="F86" s="69">
        <v>78</v>
      </c>
    </row>
    <row r="87" spans="5:6" ht="13.5" thickBot="1">
      <c r="E87" s="81"/>
      <c r="F87" s="72">
        <v>66</v>
      </c>
    </row>
    <row r="88" ht="12.75">
      <c r="A88" t="s">
        <v>275</v>
      </c>
    </row>
    <row r="89" ht="13.5" thickBot="1"/>
    <row r="90" spans="1:4" ht="12.75">
      <c r="A90" t="s">
        <v>130</v>
      </c>
      <c r="C90" s="84" t="s">
        <v>310</v>
      </c>
      <c r="D90" s="60"/>
    </row>
    <row r="91" spans="1:4" ht="12.75">
      <c r="A91" t="s">
        <v>131</v>
      </c>
      <c r="C91" s="85">
        <v>1985</v>
      </c>
      <c r="D91" s="64">
        <v>1995</v>
      </c>
    </row>
    <row r="92" spans="1:4" ht="12.75">
      <c r="A92" t="s">
        <v>276</v>
      </c>
      <c r="C92" s="80">
        <v>19</v>
      </c>
      <c r="D92" s="69">
        <v>10</v>
      </c>
    </row>
    <row r="93" spans="1:4" ht="12.75">
      <c r="A93" t="s">
        <v>306</v>
      </c>
      <c r="C93" s="80">
        <v>17</v>
      </c>
      <c r="D93" s="69">
        <v>17</v>
      </c>
    </row>
    <row r="94" spans="1:4" ht="12.75">
      <c r="A94" t="s">
        <v>307</v>
      </c>
      <c r="C94" s="80">
        <v>18</v>
      </c>
      <c r="D94" s="69">
        <v>20</v>
      </c>
    </row>
    <row r="95" spans="1:4" ht="12.75">
      <c r="A95" s="40" t="s">
        <v>326</v>
      </c>
      <c r="C95" s="80">
        <v>16</v>
      </c>
      <c r="D95" s="69">
        <v>9</v>
      </c>
    </row>
    <row r="96" spans="3:4" ht="12.75">
      <c r="C96" s="80">
        <v>18</v>
      </c>
      <c r="D96" s="69">
        <v>8</v>
      </c>
    </row>
    <row r="97" spans="1:4" ht="12.75">
      <c r="A97" s="2" t="s">
        <v>138</v>
      </c>
      <c r="C97" s="80">
        <v>14</v>
      </c>
      <c r="D97" s="69">
        <v>16</v>
      </c>
    </row>
    <row r="98" spans="3:4" ht="12.75">
      <c r="C98" s="80">
        <v>23</v>
      </c>
      <c r="D98" s="69">
        <v>13</v>
      </c>
    </row>
    <row r="99" spans="3:4" ht="12.75">
      <c r="C99" s="80">
        <v>9</v>
      </c>
      <c r="D99" s="69">
        <v>18</v>
      </c>
    </row>
    <row r="100" spans="3:4" ht="12.75">
      <c r="C100" s="80">
        <v>28</v>
      </c>
      <c r="D100" s="69">
        <v>15</v>
      </c>
    </row>
    <row r="101" spans="3:4" ht="13.5" thickBot="1">
      <c r="C101" s="86">
        <v>18</v>
      </c>
      <c r="D101" s="72">
        <v>14</v>
      </c>
    </row>
    <row r="102" ht="12.75">
      <c r="A102" s="2" t="s">
        <v>298</v>
      </c>
    </row>
    <row r="114" ht="12.75">
      <c r="A114" s="29" t="s">
        <v>302</v>
      </c>
    </row>
    <row r="115" spans="1:4" ht="12.75">
      <c r="A115" s="29" t="s">
        <v>136</v>
      </c>
      <c r="B115" s="29" t="s">
        <v>132</v>
      </c>
      <c r="C115" s="41"/>
      <c r="D115" s="41"/>
    </row>
    <row r="116" spans="1:4" ht="13.5" thickBot="1">
      <c r="A116" s="41" t="s">
        <v>224</v>
      </c>
      <c r="B116" s="41"/>
      <c r="C116" s="41"/>
      <c r="D116" s="41"/>
    </row>
    <row r="117" spans="1:4" ht="12.75">
      <c r="A117" s="41" t="s">
        <v>137</v>
      </c>
      <c r="B117" s="76"/>
      <c r="C117" s="76">
        <v>1985</v>
      </c>
      <c r="D117" s="76">
        <v>1995</v>
      </c>
    </row>
    <row r="118" spans="1:4" ht="12.75">
      <c r="A118" s="29" t="s">
        <v>308</v>
      </c>
      <c r="B118" s="34" t="s">
        <v>43</v>
      </c>
      <c r="C118" s="34">
        <v>18</v>
      </c>
      <c r="D118" s="34">
        <v>14</v>
      </c>
    </row>
    <row r="119" spans="1:4" ht="12.75">
      <c r="A119" s="41" t="s">
        <v>309</v>
      </c>
      <c r="B119" s="34" t="s">
        <v>6</v>
      </c>
      <c r="C119" s="34">
        <v>25.333333333333332</v>
      </c>
      <c r="D119" s="34">
        <v>16</v>
      </c>
    </row>
    <row r="120" spans="2:4" ht="12.75">
      <c r="B120" s="34" t="s">
        <v>7</v>
      </c>
      <c r="C120" s="34">
        <v>10</v>
      </c>
      <c r="D120" s="34">
        <v>10</v>
      </c>
    </row>
    <row r="121" spans="2:4" ht="12.75">
      <c r="B121" s="34" t="s">
        <v>9</v>
      </c>
      <c r="C121" s="34">
        <v>9</v>
      </c>
      <c r="D121" s="34">
        <v>9</v>
      </c>
    </row>
    <row r="122" spans="2:4" ht="12.75">
      <c r="B122" s="34" t="s">
        <v>133</v>
      </c>
      <c r="C122" s="34">
        <v>1.5833333333333333</v>
      </c>
      <c r="D122" s="34"/>
    </row>
    <row r="123" spans="2:4" ht="12.75">
      <c r="B123" s="34" t="s">
        <v>134</v>
      </c>
      <c r="C123" s="34">
        <v>0.25218730397210715</v>
      </c>
      <c r="D123" s="34"/>
    </row>
    <row r="124" spans="2:4" ht="13.5" thickBot="1">
      <c r="B124" s="38" t="s">
        <v>135</v>
      </c>
      <c r="C124" s="38">
        <v>3.178897145517112</v>
      </c>
      <c r="D124" s="38"/>
    </row>
    <row r="126" ht="12.75">
      <c r="A126" t="s">
        <v>277</v>
      </c>
    </row>
    <row r="128" ht="13.5" thickBot="1">
      <c r="A128" t="s">
        <v>312</v>
      </c>
    </row>
    <row r="129" spans="1:6" ht="12.75">
      <c r="A129" t="s">
        <v>311</v>
      </c>
      <c r="C129" s="84" t="s">
        <v>139</v>
      </c>
      <c r="D129" s="57"/>
      <c r="E129" s="57"/>
      <c r="F129" s="60"/>
    </row>
    <row r="130" spans="1:6" ht="12.75">
      <c r="A130" t="s">
        <v>313</v>
      </c>
      <c r="C130" s="87" t="s">
        <v>140</v>
      </c>
      <c r="D130" s="88" t="s">
        <v>141</v>
      </c>
      <c r="E130" s="88" t="s">
        <v>142</v>
      </c>
      <c r="F130" s="63"/>
    </row>
    <row r="131" spans="1:6" ht="12.75">
      <c r="A131" t="s">
        <v>314</v>
      </c>
      <c r="C131" s="80">
        <v>4</v>
      </c>
      <c r="D131" s="31">
        <v>6</v>
      </c>
      <c r="E131" s="31">
        <v>8</v>
      </c>
      <c r="F131" s="63"/>
    </row>
    <row r="132" spans="1:6" ht="12.75">
      <c r="A132" t="s">
        <v>315</v>
      </c>
      <c r="C132" s="80">
        <v>6</v>
      </c>
      <c r="D132" s="31">
        <v>7</v>
      </c>
      <c r="E132" s="31">
        <v>8</v>
      </c>
      <c r="F132" s="63"/>
    </row>
    <row r="133" spans="1:6" ht="12.75">
      <c r="A133" s="40" t="s">
        <v>325</v>
      </c>
      <c r="C133" s="80">
        <v>7</v>
      </c>
      <c r="D133" s="31">
        <v>4</v>
      </c>
      <c r="E133" s="31">
        <v>9</v>
      </c>
      <c r="F133" s="63"/>
    </row>
    <row r="134" spans="3:6" ht="13.5" thickBot="1">
      <c r="C134" s="86">
        <v>7</v>
      </c>
      <c r="D134" s="71">
        <v>7</v>
      </c>
      <c r="E134" s="71">
        <v>9</v>
      </c>
      <c r="F134" s="89"/>
    </row>
    <row r="136" ht="12.75">
      <c r="A136" s="2" t="s">
        <v>298</v>
      </c>
    </row>
    <row r="152" ht="12.75">
      <c r="A152" s="29" t="s">
        <v>302</v>
      </c>
    </row>
    <row r="153" spans="1:8" ht="12.75">
      <c r="A153" s="29" t="s">
        <v>156</v>
      </c>
      <c r="B153" s="29" t="s">
        <v>143</v>
      </c>
      <c r="C153" s="41"/>
      <c r="D153" s="41"/>
      <c r="E153" s="41"/>
      <c r="F153" s="41"/>
      <c r="G153" s="41"/>
      <c r="H153" s="41"/>
    </row>
    <row r="154" spans="1:8" ht="12.75">
      <c r="A154" s="41" t="s">
        <v>158</v>
      </c>
      <c r="B154" s="41"/>
      <c r="C154" s="41"/>
      <c r="D154" s="41"/>
      <c r="E154" s="41"/>
      <c r="F154" s="41"/>
      <c r="G154" s="41"/>
      <c r="H154" s="41"/>
    </row>
    <row r="155" spans="1:8" ht="13.5" thickBot="1">
      <c r="A155" s="41" t="s">
        <v>159</v>
      </c>
      <c r="B155" s="29" t="s">
        <v>144</v>
      </c>
      <c r="C155" s="41"/>
      <c r="D155" s="41"/>
      <c r="E155" s="41"/>
      <c r="F155" s="41"/>
      <c r="G155" s="41"/>
      <c r="H155" s="41"/>
    </row>
    <row r="156" spans="1:8" ht="12.75">
      <c r="A156" s="29" t="s">
        <v>160</v>
      </c>
      <c r="B156" s="82" t="s">
        <v>145</v>
      </c>
      <c r="C156" s="77" t="s">
        <v>54</v>
      </c>
      <c r="D156" s="77" t="s">
        <v>53</v>
      </c>
      <c r="E156" s="77" t="s">
        <v>146</v>
      </c>
      <c r="F156" s="77" t="s">
        <v>165</v>
      </c>
      <c r="G156" s="41"/>
      <c r="H156" s="41"/>
    </row>
    <row r="157" spans="1:8" ht="12.75">
      <c r="A157" s="41" t="s">
        <v>157</v>
      </c>
      <c r="B157" s="34" t="s">
        <v>140</v>
      </c>
      <c r="C157" s="83">
        <v>4</v>
      </c>
      <c r="D157" s="83">
        <v>24</v>
      </c>
      <c r="E157" s="83">
        <v>6</v>
      </c>
      <c r="F157" s="83">
        <v>2</v>
      </c>
      <c r="G157" s="41"/>
      <c r="H157" s="41"/>
    </row>
    <row r="158" spans="2:8" ht="12.75">
      <c r="B158" s="34" t="s">
        <v>141</v>
      </c>
      <c r="C158" s="83">
        <v>4</v>
      </c>
      <c r="D158" s="83">
        <v>24</v>
      </c>
      <c r="E158" s="83">
        <v>6</v>
      </c>
      <c r="F158" s="83">
        <v>2</v>
      </c>
      <c r="G158" s="41"/>
      <c r="H158" s="41"/>
    </row>
    <row r="159" spans="2:8" ht="13.5" thickBot="1">
      <c r="B159" s="38" t="s">
        <v>142</v>
      </c>
      <c r="C159" s="90">
        <v>4</v>
      </c>
      <c r="D159" s="90">
        <v>34</v>
      </c>
      <c r="E159" s="90">
        <v>8.5</v>
      </c>
      <c r="F159" s="90">
        <v>0.3333333333333333</v>
      </c>
      <c r="G159" s="41"/>
      <c r="H159" s="41"/>
    </row>
    <row r="160" spans="1:8" ht="12.75">
      <c r="A160" t="s">
        <v>278</v>
      </c>
      <c r="B160" s="41"/>
      <c r="C160" s="41"/>
      <c r="D160" s="41"/>
      <c r="E160" s="41"/>
      <c r="F160" s="41"/>
      <c r="G160" s="41"/>
      <c r="H160" s="41"/>
    </row>
    <row r="161" spans="1:8" ht="12.75">
      <c r="A161" s="2" t="s">
        <v>162</v>
      </c>
      <c r="B161" s="41"/>
      <c r="C161" s="41"/>
      <c r="D161" s="41"/>
      <c r="E161" s="41"/>
      <c r="F161" s="41"/>
      <c r="G161" s="41"/>
      <c r="H161" s="41"/>
    </row>
    <row r="162" spans="1:8" ht="13.5" thickBot="1">
      <c r="A162" s="22" t="s">
        <v>228</v>
      </c>
      <c r="B162" s="29" t="s">
        <v>147</v>
      </c>
      <c r="C162" s="41"/>
      <c r="D162" s="41"/>
      <c r="E162" s="41"/>
      <c r="F162" s="41"/>
      <c r="G162" s="41"/>
      <c r="H162" s="41"/>
    </row>
    <row r="163" spans="1:8" ht="12.75">
      <c r="A163" t="s">
        <v>161</v>
      </c>
      <c r="B163" s="77" t="s">
        <v>148</v>
      </c>
      <c r="C163" s="77" t="s">
        <v>149</v>
      </c>
      <c r="D163" s="77" t="s">
        <v>9</v>
      </c>
      <c r="E163" s="77" t="s">
        <v>150</v>
      </c>
      <c r="F163" s="82" t="s">
        <v>133</v>
      </c>
      <c r="G163" s="82" t="s">
        <v>151</v>
      </c>
      <c r="H163" s="82" t="s">
        <v>152</v>
      </c>
    </row>
    <row r="164" spans="1:8" ht="12.75">
      <c r="A164" t="s">
        <v>229</v>
      </c>
      <c r="B164" s="34" t="s">
        <v>153</v>
      </c>
      <c r="C164" s="83">
        <v>16.66666666666663</v>
      </c>
      <c r="D164" s="83">
        <v>2</v>
      </c>
      <c r="E164" s="34">
        <v>8.333333333333314</v>
      </c>
      <c r="F164" s="34">
        <v>5.769230769230756</v>
      </c>
      <c r="G164" s="34">
        <v>0.024408197104710913</v>
      </c>
      <c r="H164" s="34">
        <v>4.256492047716165</v>
      </c>
    </row>
    <row r="165" spans="1:8" ht="12.75">
      <c r="A165" t="s">
        <v>226</v>
      </c>
      <c r="B165" s="34" t="s">
        <v>154</v>
      </c>
      <c r="C165" s="83">
        <v>13</v>
      </c>
      <c r="D165" s="83">
        <v>9</v>
      </c>
      <c r="E165" s="34">
        <v>1.4444444444444444</v>
      </c>
      <c r="F165" s="34"/>
      <c r="G165" s="34"/>
      <c r="H165" s="34"/>
    </row>
    <row r="166" spans="1:8" ht="12.75">
      <c r="A166" t="s">
        <v>227</v>
      </c>
      <c r="B166" s="34"/>
      <c r="C166" s="83"/>
      <c r="D166" s="83"/>
      <c r="E166" s="34"/>
      <c r="F166" s="34"/>
      <c r="G166" s="34"/>
      <c r="H166" s="34"/>
    </row>
    <row r="167" spans="1:8" ht="13.5" thickBot="1">
      <c r="A167" t="s">
        <v>279</v>
      </c>
      <c r="B167" s="38" t="s">
        <v>155</v>
      </c>
      <c r="C167" s="90">
        <v>29.66666666666663</v>
      </c>
      <c r="D167" s="90">
        <v>11</v>
      </c>
      <c r="E167" s="38"/>
      <c r="F167" s="38"/>
      <c r="G167" s="38"/>
      <c r="H167" s="38"/>
    </row>
  </sheetData>
  <sheetProtection/>
  <hyperlinks>
    <hyperlink ref="A133" r:id="rId1" display="See cell A81 of Answers 9 for directions.  "/>
    <hyperlink ref="A95" r:id="rId2" display="See cell A62 of Answers 9 for directions."/>
    <hyperlink ref="A47" r:id="rId3" display="See cell F7 of Answers 7 for directions. "/>
    <hyperlink ref="A5" r:id="rId4" display="See cell A34 of Answers 9 for directions. "/>
  </hyperlinks>
  <printOptions/>
  <pageMargins left="0.5" right="0.5" top="0.5" bottom="0.5" header="0.5" footer="0.5"/>
  <pageSetup horizontalDpi="360" verticalDpi="36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6.8515625" style="0" customWidth="1"/>
    <col min="2" max="2" width="14.00390625" style="0" customWidth="1"/>
    <col min="3" max="3" width="5.8515625" style="0" customWidth="1"/>
    <col min="4" max="4" width="7.57421875" style="0" customWidth="1"/>
    <col min="5" max="5" width="8.8515625" style="0" customWidth="1"/>
    <col min="6" max="6" width="7.57421875" style="0" customWidth="1"/>
    <col min="7" max="7" width="10.421875" style="0" customWidth="1"/>
  </cols>
  <sheetData>
    <row r="1" ht="12.75">
      <c r="A1" s="25" t="s">
        <v>281</v>
      </c>
    </row>
    <row r="2" ht="12.75">
      <c r="A2" s="2"/>
    </row>
    <row r="3" ht="12.75">
      <c r="A3" s="40" t="s">
        <v>321</v>
      </c>
    </row>
    <row r="4" ht="12.75">
      <c r="A4" s="18"/>
    </row>
    <row r="5" ht="12.75">
      <c r="A5" s="2" t="s">
        <v>207</v>
      </c>
    </row>
    <row r="6" ht="12.75">
      <c r="A6" s="2" t="s">
        <v>208</v>
      </c>
    </row>
    <row r="7" ht="12.75">
      <c r="A7" s="2" t="s">
        <v>209</v>
      </c>
    </row>
    <row r="8" ht="13.5" thickBot="1"/>
    <row r="9" spans="1:4" ht="12.75">
      <c r="A9" t="s">
        <v>171</v>
      </c>
      <c r="C9" s="78" t="s">
        <v>176</v>
      </c>
      <c r="D9" s="79" t="s">
        <v>175</v>
      </c>
    </row>
    <row r="10" spans="1:4" ht="12.75">
      <c r="A10" t="s">
        <v>172</v>
      </c>
      <c r="C10" s="80">
        <v>5</v>
      </c>
      <c r="D10" s="69">
        <v>30</v>
      </c>
    </row>
    <row r="11" spans="1:4" ht="12.75">
      <c r="A11" t="s">
        <v>174</v>
      </c>
      <c r="C11" s="80">
        <v>3</v>
      </c>
      <c r="D11" s="69">
        <v>40</v>
      </c>
    </row>
    <row r="12" spans="3:4" ht="12.75">
      <c r="C12" s="80">
        <v>7</v>
      </c>
      <c r="D12" s="69">
        <v>60</v>
      </c>
    </row>
    <row r="13" spans="1:4" ht="12.75">
      <c r="A13" s="2" t="s">
        <v>201</v>
      </c>
      <c r="C13" s="80">
        <v>6</v>
      </c>
      <c r="D13" s="69">
        <v>60</v>
      </c>
    </row>
    <row r="14" spans="1:4" ht="12.75">
      <c r="A14" s="2" t="s">
        <v>166</v>
      </c>
      <c r="C14" s="80">
        <v>10</v>
      </c>
      <c r="D14" s="69">
        <v>80</v>
      </c>
    </row>
    <row r="15" spans="1:4" ht="13.5" thickBot="1">
      <c r="A15" s="2" t="s">
        <v>167</v>
      </c>
      <c r="C15" s="86">
        <v>4</v>
      </c>
      <c r="D15" s="72">
        <v>40</v>
      </c>
    </row>
    <row r="16" ht="12.75">
      <c r="A16" s="2" t="s">
        <v>168</v>
      </c>
    </row>
    <row r="17" ht="12.75">
      <c r="A17" s="2" t="s">
        <v>202</v>
      </c>
    </row>
    <row r="18" spans="1:2" ht="12.75">
      <c r="A18" s="2" t="s">
        <v>169</v>
      </c>
      <c r="B18" s="18" t="s">
        <v>173</v>
      </c>
    </row>
    <row r="19" ht="12.75">
      <c r="A19" s="2" t="s">
        <v>170</v>
      </c>
    </row>
    <row r="20" ht="12.75">
      <c r="A20" s="2" t="s">
        <v>198</v>
      </c>
    </row>
    <row r="22" ht="12.75">
      <c r="A22" s="2" t="s">
        <v>284</v>
      </c>
    </row>
    <row r="37" ht="12.75">
      <c r="A37" s="2" t="s">
        <v>298</v>
      </c>
    </row>
    <row r="52" ht="12.75">
      <c r="A52" s="2" t="s">
        <v>332</v>
      </c>
    </row>
    <row r="68" ht="12.75">
      <c r="A68" s="2"/>
    </row>
    <row r="69" spans="1:8" ht="12.75">
      <c r="A69" s="29" t="s">
        <v>16</v>
      </c>
      <c r="B69" s="29" t="s">
        <v>200</v>
      </c>
      <c r="C69" s="41"/>
      <c r="D69" s="41"/>
      <c r="E69" s="41"/>
      <c r="F69" s="41"/>
      <c r="G69" s="41"/>
      <c r="H69" s="41"/>
    </row>
    <row r="70" spans="1:8" ht="13.5" thickBot="1">
      <c r="A70" s="29" t="s">
        <v>203</v>
      </c>
      <c r="B70" s="41"/>
      <c r="C70" s="41"/>
      <c r="D70" s="41"/>
      <c r="E70" s="41"/>
      <c r="F70" s="41"/>
      <c r="G70" s="41"/>
      <c r="H70" s="41"/>
    </row>
    <row r="71" spans="1:8" ht="12.75">
      <c r="A71" s="29" t="s">
        <v>187</v>
      </c>
      <c r="B71" s="50" t="s">
        <v>177</v>
      </c>
      <c r="C71" s="33"/>
      <c r="D71" s="41"/>
      <c r="E71" s="41"/>
      <c r="F71" s="41"/>
      <c r="G71" s="41"/>
      <c r="H71" s="41"/>
    </row>
    <row r="72" spans="1:8" ht="12.75">
      <c r="A72" s="41" t="s">
        <v>188</v>
      </c>
      <c r="B72" s="92" t="s">
        <v>178</v>
      </c>
      <c r="C72" s="34">
        <v>0.885194729041121</v>
      </c>
      <c r="D72" s="41"/>
      <c r="E72" s="41"/>
      <c r="F72" s="41"/>
      <c r="G72" s="41"/>
      <c r="H72" s="41"/>
    </row>
    <row r="73" spans="1:8" ht="12.75">
      <c r="A73" s="41" t="s">
        <v>190</v>
      </c>
      <c r="B73" s="92" t="s">
        <v>179</v>
      </c>
      <c r="C73" s="34">
        <v>0.7835697083221835</v>
      </c>
      <c r="D73" s="41"/>
      <c r="E73" s="41"/>
      <c r="F73" s="41"/>
      <c r="G73" s="41"/>
      <c r="H73" s="41"/>
    </row>
    <row r="74" spans="1:8" ht="12.75">
      <c r="A74" s="29" t="s">
        <v>189</v>
      </c>
      <c r="B74" s="92" t="s">
        <v>180</v>
      </c>
      <c r="C74" s="34">
        <v>0.7294621354027294</v>
      </c>
      <c r="D74" s="41"/>
      <c r="E74" s="41"/>
      <c r="F74" s="41"/>
      <c r="G74" s="41"/>
      <c r="H74" s="41"/>
    </row>
    <row r="75" spans="1:8" ht="12.75">
      <c r="A75" s="41" t="s">
        <v>204</v>
      </c>
      <c r="B75" s="92" t="s">
        <v>44</v>
      </c>
      <c r="C75" s="34">
        <v>9.543640871338418</v>
      </c>
      <c r="D75" s="41"/>
      <c r="E75" s="41"/>
      <c r="F75" s="41"/>
      <c r="G75" s="41"/>
      <c r="H75" s="41"/>
    </row>
    <row r="76" spans="1:8" ht="13.5" thickBot="1">
      <c r="A76" s="41" t="s">
        <v>191</v>
      </c>
      <c r="B76" s="93" t="s">
        <v>7</v>
      </c>
      <c r="C76" s="38">
        <v>6</v>
      </c>
      <c r="D76" s="41"/>
      <c r="E76" s="41"/>
      <c r="F76" s="41"/>
      <c r="G76" s="41"/>
      <c r="H76" s="41"/>
    </row>
    <row r="77" spans="1:8" ht="12.75">
      <c r="A77" s="29" t="s">
        <v>192</v>
      </c>
      <c r="B77" s="41"/>
      <c r="C77" s="41"/>
      <c r="D77" s="41"/>
      <c r="E77" s="41"/>
      <c r="F77" s="41"/>
      <c r="G77" s="41"/>
      <c r="H77" s="41"/>
    </row>
    <row r="78" spans="1:8" ht="13.5" thickBot="1">
      <c r="A78" s="91" t="s">
        <v>193</v>
      </c>
      <c r="B78" s="29" t="s">
        <v>147</v>
      </c>
      <c r="C78" s="41"/>
      <c r="D78" s="41"/>
      <c r="E78" s="41"/>
      <c r="F78" s="41"/>
      <c r="G78" s="41"/>
      <c r="H78" s="41"/>
    </row>
    <row r="79" spans="1:13" ht="12.75">
      <c r="A79" s="29" t="s">
        <v>194</v>
      </c>
      <c r="B79" s="76"/>
      <c r="C79" s="77" t="s">
        <v>9</v>
      </c>
      <c r="D79" s="77" t="s">
        <v>149</v>
      </c>
      <c r="E79" s="77" t="s">
        <v>150</v>
      </c>
      <c r="F79" s="77" t="s">
        <v>133</v>
      </c>
      <c r="G79" s="77" t="s">
        <v>184</v>
      </c>
      <c r="H79" s="91"/>
      <c r="I79" s="22"/>
      <c r="J79" s="22"/>
      <c r="K79" s="22"/>
      <c r="L79" s="22"/>
      <c r="M79" s="22"/>
    </row>
    <row r="80" spans="1:8" ht="12.75">
      <c r="A80" s="41" t="s">
        <v>206</v>
      </c>
      <c r="B80" s="34" t="s">
        <v>181</v>
      </c>
      <c r="C80" s="34">
        <v>1</v>
      </c>
      <c r="D80" s="34">
        <v>1319.0090090090089</v>
      </c>
      <c r="E80" s="34">
        <v>1319.0090090090089</v>
      </c>
      <c r="F80" s="34">
        <v>14.481701285855582</v>
      </c>
      <c r="G80" s="34">
        <v>0.019013794256602996</v>
      </c>
      <c r="H80" s="41"/>
    </row>
    <row r="81" spans="1:8" ht="12.75">
      <c r="A81" s="41" t="s">
        <v>205</v>
      </c>
      <c r="B81" s="34" t="s">
        <v>182</v>
      </c>
      <c r="C81" s="34">
        <v>4</v>
      </c>
      <c r="D81" s="34">
        <v>364.32432432432444</v>
      </c>
      <c r="E81" s="34">
        <v>91.08108108108111</v>
      </c>
      <c r="F81" s="34"/>
      <c r="G81" s="34"/>
      <c r="H81" s="41"/>
    </row>
    <row r="82" spans="1:8" ht="13.5" thickBot="1">
      <c r="A82" s="29" t="s">
        <v>195</v>
      </c>
      <c r="B82" s="38" t="s">
        <v>155</v>
      </c>
      <c r="C82" s="38">
        <v>5</v>
      </c>
      <c r="D82" s="38">
        <v>1683.3333333333333</v>
      </c>
      <c r="E82" s="38"/>
      <c r="F82" s="38"/>
      <c r="G82" s="38"/>
      <c r="H82" s="41"/>
    </row>
    <row r="83" spans="1:8" ht="13.5" thickBot="1">
      <c r="A83" s="29" t="s">
        <v>196</v>
      </c>
      <c r="B83" s="41"/>
      <c r="C83" s="41"/>
      <c r="D83" s="41"/>
      <c r="E83" s="41"/>
      <c r="F83" s="41"/>
      <c r="G83" s="41"/>
      <c r="H83" s="41"/>
    </row>
    <row r="84" spans="1:8" ht="12.75">
      <c r="A84" s="29" t="s">
        <v>197</v>
      </c>
      <c r="B84" s="94"/>
      <c r="C84" s="77" t="s">
        <v>282</v>
      </c>
      <c r="D84" s="77" t="s">
        <v>199</v>
      </c>
      <c r="E84" s="77" t="s">
        <v>10</v>
      </c>
      <c r="F84" s="77" t="s">
        <v>151</v>
      </c>
      <c r="G84" s="77" t="s">
        <v>185</v>
      </c>
      <c r="H84" s="77" t="s">
        <v>186</v>
      </c>
    </row>
    <row r="85" spans="2:8" ht="12.75">
      <c r="B85" s="34" t="s">
        <v>183</v>
      </c>
      <c r="C85" s="34">
        <v>13.5135135135135</v>
      </c>
      <c r="D85" s="34">
        <v>10.756281396531673</v>
      </c>
      <c r="E85" s="34">
        <v>1.2563369267998987</v>
      </c>
      <c r="F85" s="34">
        <v>0.277362968444659</v>
      </c>
      <c r="G85" s="34">
        <v>-16.350773176083628</v>
      </c>
      <c r="H85" s="34">
        <v>43.37780020311068</v>
      </c>
    </row>
    <row r="86" spans="2:8" ht="13.5" thickBot="1">
      <c r="B86" s="38" t="s">
        <v>176</v>
      </c>
      <c r="C86" s="38">
        <v>6.54054054054054</v>
      </c>
      <c r="D86" s="38">
        <v>1.7187149292523947</v>
      </c>
      <c r="E86" s="38">
        <v>3.8054830555207535</v>
      </c>
      <c r="F86" s="38">
        <v>0.019013794256603028</v>
      </c>
      <c r="G86" s="38">
        <v>1.7686130041863102</v>
      </c>
      <c r="H86" s="38">
        <v>11.312468076894767</v>
      </c>
    </row>
    <row r="88" spans="1:2" ht="12.75">
      <c r="A88" s="17" t="s">
        <v>283</v>
      </c>
      <c r="B88" s="41">
        <f>C85+C86*8</f>
        <v>65.83783783783782</v>
      </c>
    </row>
  </sheetData>
  <sheetProtection/>
  <hyperlinks>
    <hyperlink ref="A3" r:id="rId1" display="Directions are in Answers 11 of Quick Statistics Using Microsoft (TM) Excel."/>
  </hyperlinks>
  <printOptions/>
  <pageMargins left="0.25" right="0.25" top="0.7" bottom="1" header="0.5" footer="0.5"/>
  <pageSetup fitToHeight="1" fitToWidth="1" horizontalDpi="360" verticalDpi="36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Antoniotti</dc:creator>
  <cp:keywords/>
  <dc:description/>
  <cp:lastModifiedBy>antonw</cp:lastModifiedBy>
  <cp:lastPrinted>2000-11-11T00:26:03Z</cp:lastPrinted>
  <dcterms:created xsi:type="dcterms:W3CDTF">2000-07-23T18:48:11Z</dcterms:created>
  <dcterms:modified xsi:type="dcterms:W3CDTF">2017-09-27T21:43:32Z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